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tables/table1.xml" ContentType="application/vnd.openxmlformats-officedocument.spreadsheetml.table+xml"/>
  <Override PartName="/xl/comments2.xml" ContentType="application/vnd.openxmlformats-officedocument.spreadsheetml.comments+xml"/>
  <Override PartName="/xl/threadedComments/threadedComment2.xml" ContentType="application/vnd.ms-excel.threadedcomments+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comments3.xml" ContentType="application/vnd.openxmlformats-officedocument.spreadsheetml.comments+xml"/>
  <Override PartName="/xl/threadedComments/threadedComment3.xml" ContentType="application/vnd.ms-excel.threadedcomments+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drawings/drawing10.xml" ContentType="application/vnd.openxmlformats-officedocument.drawing+xml"/>
  <Override PartName="/xl/tables/table10.xml" ContentType="application/vnd.openxmlformats-officedocument.spreadsheetml.table+xml"/>
  <Override PartName="/xl/drawings/drawing11.xml" ContentType="application/vnd.openxmlformats-officedocument.drawing+xml"/>
  <Override PartName="/xl/tables/table11.xml" ContentType="application/vnd.openxmlformats-officedocument.spreadsheetml.table+xml"/>
  <Override PartName="/xl/drawings/drawing12.xml" ContentType="application/vnd.openxmlformats-officedocument.drawing+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F:\1 COMUNICACIONES\2023\1.1 PROGRAMAS INTERNOS\PAT\PAT Comunicaciones\MACRO\"/>
    </mc:Choice>
  </mc:AlternateContent>
  <xr:revisionPtr revIDLastSave="0" documentId="13_ncr:1_{74B911C9-A239-40D6-B975-786EF5DACAA9}" xr6:coauthVersionLast="47" xr6:coauthVersionMax="47" xr10:uidLastSave="{00000000-0000-0000-0000-000000000000}"/>
  <bookViews>
    <workbookView xWindow="-120" yWindow="-120" windowWidth="29040" windowHeight="15840" tabRatio="744" xr2:uid="{15D9AA34-8463-4A80-87A1-44D0AF2CA33E}"/>
  </bookViews>
  <sheets>
    <sheet name="PROGRAMAS" sheetId="12" r:id="rId1"/>
    <sheet name="Información importante" sheetId="27" r:id="rId2"/>
    <sheet name="Acciones de comunicaciones" sheetId="28" r:id="rId3"/>
    <sheet name="PRESUPUESTO" sheetId="26" r:id="rId4"/>
    <sheet name="CHECK LIST COMUNICACIONES" sheetId="7" r:id="rId5"/>
    <sheet name="CRECER ES P" sheetId="14" r:id="rId6"/>
    <sheet name="EMPRENDELO" sheetId="15" r:id="rId7"/>
    <sheet name="EMEGA" sheetId="16" r:id="rId8"/>
    <sheet name="COMERCIO ACTIVO" sheetId="23" r:id="rId9"/>
    <sheet name="EMPRENDE TU FUTURO" sheetId="24" r:id="rId10"/>
    <sheet name="TRANSFORMAT" sheetId="17" r:id="rId11"/>
    <sheet name="ALISTATE" sheetId="18" r:id="rId12"/>
    <sheet name="MUJER ACTIVA" sheetId="19" r:id="rId13"/>
    <sheet name="ENTORNO JOVEN" sheetId="20" r:id="rId14"/>
    <sheet name="TRANSFORMACIÓN DIGITAL" sheetId="21" r:id="rId15"/>
    <sheet name="FortaleSER" sheetId="22" r:id="rId16"/>
    <sheet name="JORNADA DE RENOVACIÓN" sheetId="13" state="hidden" r:id="rId17"/>
    <sheet name="CONTACTOS" sheetId="5" state="hidden" r:id="rId18"/>
  </sheets>
  <definedNames>
    <definedName name="Cuña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7" l="1"/>
  <c r="H6" i="21"/>
  <c r="H7" i="20"/>
  <c r="H5" i="20"/>
  <c r="H6" i="18"/>
  <c r="H8" i="17"/>
  <c r="H6" i="17"/>
  <c r="H6" i="23"/>
  <c r="H8" i="16"/>
  <c r="H6" i="16"/>
  <c r="H7" i="14"/>
  <c r="E8" i="7"/>
  <c r="D6" i="16"/>
  <c r="D7" i="24"/>
  <c r="H7" i="24" s="1"/>
  <c r="D5" i="24"/>
  <c r="H5" i="24" s="1"/>
  <c r="D6" i="23"/>
  <c r="D8" i="23"/>
  <c r="H8" i="23" s="1"/>
  <c r="D7" i="22"/>
  <c r="D5" i="22"/>
  <c r="D8" i="21"/>
  <c r="H8" i="21" s="1"/>
  <c r="D6" i="21"/>
  <c r="D7" i="20"/>
  <c r="D5" i="20"/>
  <c r="D8" i="19"/>
  <c r="H8" i="19" s="1"/>
  <c r="D6" i="19"/>
  <c r="H6" i="19" s="1"/>
  <c r="D8" i="18"/>
  <c r="H8" i="18" s="1"/>
  <c r="D6" i="18"/>
  <c r="D8" i="17"/>
  <c r="D6" i="17"/>
  <c r="D8" i="16"/>
  <c r="D7" i="15"/>
  <c r="H7" i="15" s="1"/>
  <c r="D5" i="15"/>
  <c r="H5" i="15" s="1"/>
  <c r="D7" i="14"/>
  <c r="D9" i="14"/>
  <c r="H9" i="14" s="1"/>
  <c r="I6" i="7" l="1"/>
  <c r="I8" i="7"/>
  <c r="C5" i="16"/>
  <c r="C4" i="15"/>
  <c r="C5" i="14"/>
  <c r="C4" i="22"/>
  <c r="C5" i="18"/>
  <c r="C5" i="17"/>
  <c r="C4" i="24"/>
  <c r="C5" i="23"/>
  <c r="C5" i="21"/>
  <c r="C4" i="20"/>
  <c r="C5" i="19"/>
  <c r="D5"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tc={124BB409-B08B-4501-8B18-3B94943BF9E3}</author>
    <author>tc={E754577F-0BC3-40B1-8B1E-6DAD0FCE5FC3}</author>
    <author>tc={9AAD5679-E527-4E48-AAB2-49398E028B2C}</author>
    <author>tc={94CA6330-CBE6-4E5B-878C-CEC3CD5AB05B}</author>
    <author>tc={06A16E4C-C548-457B-852F-C402A63B9867}</author>
    <author>tc={122309F3-2A62-4FBC-A4DA-BE427192AF1E}</author>
    <author>tc={D4EB0295-BB0F-416B-B6E3-A2CAD34D7B5F}</author>
    <author>tc={F651E894-4E94-43BA-940E-768CBAED6C2F}</author>
    <author>tc={1E9DE00C-B4DA-4772-BDD0-404AF228FC6D}</author>
    <author>tc={F891BD15-788E-43FB-AD95-53646B7EF3CC}</author>
    <author>tc={97C2FA0B-4AEC-4290-BA9B-7375FC7EC56B}</author>
    <author>tc={DF380F1A-A179-459D-B9A2-F59CC65FF4B1}</author>
    <author>tc={68D39463-9496-4E3A-8F5E-D0C383061371}</author>
    <author>tc={A569E62D-DA91-4B79-88B2-1AE67001A688}</author>
  </authors>
  <commentList>
    <comment ref="D28" authorId="0" shapeId="0" xr:uid="{124BB409-B08B-4501-8B18-3B94943BF9E3}">
      <text>
        <t>[Comentario encadenado]
Su versión de Excel le permite leer este comentario encadenado; sin embargo, las ediciones que se apliquen se quitarán si el archivo se abre en una versión más reciente de Excel. Más información: https://go.microsoft.com/fwlink/?linkid=870924
Comentario:
    CCMMNA</t>
      </text>
    </comment>
    <comment ref="J28" authorId="1" shapeId="0" xr:uid="{E754577F-0BC3-40B1-8B1E-6DAD0FCE5FC3}">
      <text>
        <t>[Comentario encadenado]
Su versión de Excel le permite leer este comentario encadenado; sin embargo, las ediciones que se apliquen se quitarán si el archivo se abre en una versión más reciente de Excel. Más información: https://go.microsoft.com/fwlink/?linkid=870924
Comentario:
    TARDE DEL EMPRSARIO</t>
      </text>
    </comment>
    <comment ref="D37" authorId="2" shapeId="0" xr:uid="{9AAD5679-E527-4E48-AAB2-49398E028B2C}">
      <text>
        <t>[Comentario encadenado]
Su versión de Excel le permite leer este comentario encadenado; sin embargo, las ediciones que se apliquen se quitarán si el archivo se abre en una versión más reciente de Excel. Más información: https://go.microsoft.com/fwlink/?linkid=870924
Comentario:
    CCU</t>
      </text>
    </comment>
    <comment ref="D38" authorId="3" shapeId="0" xr:uid="{94CA6330-CBE6-4E5B-878C-CEC3CD5AB05B}">
      <text>
        <t>[Comentario encadenado]
Su versión de Excel le permite leer este comentario encadenado; sin embargo, las ediciones que se apliquen se quitarán si el archivo se abre en una versión más reciente de Excel. Más información: https://go.microsoft.com/fwlink/?linkid=870924
Comentario:
    CCU</t>
      </text>
    </comment>
    <comment ref="D47" authorId="4" shapeId="0" xr:uid="{06A16E4C-C548-457B-852F-C402A63B9867}">
      <text>
        <t>[Comentario encadenado]
Su versión de Excel le permite leer este comentario encadenado; sin embargo, las ediciones que se apliquen se quitarán si el archivo se abre en una versión más reciente de Excel. Más información: https://go.microsoft.com/fwlink/?linkid=870924
Comentario:
    CCMMMNA</t>
      </text>
    </comment>
    <comment ref="J47" authorId="5" shapeId="0" xr:uid="{122309F3-2A62-4FBC-A4DA-BE427192AF1E}">
      <text>
        <t>[Comentario encadenado]
Su versión de Excel le permite leer este comentario encadenado; sin embargo, las ediciones que se apliquen se quitarán si el archivo se abre en una versión más reciente de Excel. Más información: https://go.microsoft.com/fwlink/?linkid=870924
Comentario:
    TARDE DEL EMPRSARIO</t>
      </text>
    </comment>
    <comment ref="D49" authorId="6" shapeId="0" xr:uid="{D4EB0295-BB0F-416B-B6E3-A2CAD34D7B5F}">
      <text>
        <t>[Comentario encadenado]
Su versión de Excel le permite leer este comentario encadenado; sin embargo, las ediciones que se apliquen se quitarán si el archivo se abre en una versión más reciente de Excel. Más información: https://go.microsoft.com/fwlink/?linkid=870924
Comentario:
    CCU</t>
      </text>
    </comment>
    <comment ref="J49" authorId="7" shapeId="0" xr:uid="{F651E894-4E94-43BA-940E-768CBAED6C2F}">
      <text>
        <t>[Comentario encadenado]
Su versión de Excel le permite leer este comentario encadenado; sin embargo, las ediciones que se apliquen se quitarán si el archivo se abre en una versión más reciente de Excel. Más información: https://go.microsoft.com/fwlink/?linkid=870924
Comentario:
    TARDE DEL EMPRSARIO</t>
      </text>
    </comment>
    <comment ref="D50" authorId="8" shapeId="0" xr:uid="{1E9DE00C-B4DA-4772-BDD0-404AF228FC6D}">
      <text>
        <t>[Comentario encadenado]
Su versión de Excel le permite leer este comentario encadenado; sin embargo, las ediciones que se apliquen se quitarán si el archivo se abre en una versión más reciente de Excel. Más información: https://go.microsoft.com/fwlink/?linkid=870924
Comentario:
    CCMMNA</t>
      </text>
    </comment>
    <comment ref="J50" authorId="9" shapeId="0" xr:uid="{F891BD15-788E-43FB-AD95-53646B7EF3CC}">
      <text>
        <t>[Comentario encadenado]
Su versión de Excel le permite leer este comentario encadenado; sin embargo, las ediciones que se apliquen se quitarán si el archivo se abre en una versión más reciente de Excel. Más información: https://go.microsoft.com/fwlink/?linkid=870924
Comentario:
    TARDE DEL EMPRSARIO</t>
      </text>
    </comment>
    <comment ref="D58" authorId="10" shapeId="0" xr:uid="{97C2FA0B-4AEC-4290-BA9B-7375FC7EC56B}">
      <text>
        <t>[Comentario encadenado]
Su versión de Excel le permite leer este comentario encadenado; sin embargo, las ediciones que se apliquen se quitarán si el archivo se abre en una versión más reciente de Excel. Más información: https://go.microsoft.com/fwlink/?linkid=870924
Comentario:
    CCU</t>
      </text>
    </comment>
    <comment ref="J58" authorId="11" shapeId="0" xr:uid="{DF380F1A-A179-459D-B9A2-F59CC65FF4B1}">
      <text>
        <t>[Comentario encadenado]
Su versión de Excel le permite leer este comentario encadenado; sin embargo, las ediciones que se apliquen se quitarán si el archivo se abre en una versión más reciente de Excel. Más información: https://go.microsoft.com/fwlink/?linkid=870924
Comentario:
    TARDE DEL EMPRSARIO</t>
      </text>
    </comment>
    <comment ref="D60" authorId="12" shapeId="0" xr:uid="{68D39463-9496-4E3A-8F5E-D0C383061371}">
      <text>
        <t>[Comentario encadenado]
Su versión de Excel le permite leer este comentario encadenado; sin embargo, las ediciones que se apliquen se quitarán si el archivo se abre en una versión más reciente de Excel. Más información: https://go.microsoft.com/fwlink/?linkid=870924
Comentario:
    CCMMNA</t>
      </text>
    </comment>
    <comment ref="J60" authorId="13" shapeId="0" xr:uid="{A569E62D-DA91-4B79-88B2-1AE67001A688}">
      <text>
        <t>[Comentario encadenado]
Su versión de Excel le permite leer este comentario encadenado; sin embargo, las ediciones que se apliquen se quitarán si el archivo se abre en una versión más reciente de Excel. Más información: https://go.microsoft.com/fwlink/?linkid=870924
Comentario:
    TARDE DEL EMPRSARIO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tc={432AA35B-D8DC-41A4-A5CA-5C5848705CB0}</author>
  </authors>
  <commentList>
    <comment ref="D29" authorId="0" shapeId="0" xr:uid="{432AA35B-D8DC-41A4-A5CA-5C5848705CB0}">
      <text>
        <t>[Comentario encadenado]
Su versión de Excel le permite leer este comentario encadenado; sin embargo, las ediciones que se apliquen se quitarán si el archivo se abre en una versión más reciente de Excel. Más información: https://go.microsoft.com/fwlink/?linkid=870924
Comentario:
    Sedes, servicios áreas, información de interés, Impuestos</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tc={ADDAA432-A9F1-4582-B683-48D875BC0C1A}</author>
  </authors>
  <commentList>
    <comment ref="C17" authorId="0" shapeId="0" xr:uid="{ADDAA432-A9F1-4582-B683-48D875BC0C1A}">
      <text>
        <t>[Comentario encadenado]
Su versión de Excel le permite leer este comentario encadenado; sin embargo, las ediciones que se apliquen se quitarán si el archivo se abre en una versión más reciente de Excel. Más información: https://go.microsoft.com/fwlink/?linkid=870924
Comentario:
    Si vas a publicar tu postulación etiquetanos</t>
      </text>
    </comment>
  </commentList>
</comments>
</file>

<file path=xl/sharedStrings.xml><?xml version="1.0" encoding="utf-8"?>
<sst xmlns="http://schemas.openxmlformats.org/spreadsheetml/2006/main" count="2991" uniqueCount="893">
  <si>
    <t>Perifoneo</t>
  </si>
  <si>
    <t>Correos</t>
  </si>
  <si>
    <t>Fotografo</t>
  </si>
  <si>
    <t>Camilo Montoya</t>
  </si>
  <si>
    <t>kamilomontoyafotografi@gmail.com</t>
  </si>
  <si>
    <t xml:space="preserve">Alexander </t>
  </si>
  <si>
    <t>Gobernación de Antioquia</t>
  </si>
  <si>
    <t>Cámara de Medellin</t>
  </si>
  <si>
    <t>Mauricio Mejía</t>
  </si>
  <si>
    <t>mauromejiamejia@gmail.com</t>
  </si>
  <si>
    <t>cestrada@smdigital.com.co</t>
  </si>
  <si>
    <t>SMDigital</t>
  </si>
  <si>
    <t>Agencia SMDigital</t>
  </si>
  <si>
    <t>Módulo 3</t>
  </si>
  <si>
    <t>Orientación empresarial</t>
  </si>
  <si>
    <t>Contraplano</t>
  </si>
  <si>
    <t>DUE</t>
  </si>
  <si>
    <t>NO PUEDE</t>
  </si>
  <si>
    <t>Telecinco</t>
  </si>
  <si>
    <t>Catalina Estrada</t>
  </si>
  <si>
    <t>Daniel Saldarriaga</t>
  </si>
  <si>
    <t>3186532272/6043113758</t>
  </si>
  <si>
    <t>Andrés Restrepo Mora</t>
  </si>
  <si>
    <t>comercial@telecinco.com.co</t>
  </si>
  <si>
    <t>daniel.saldarriaga@due.com.co</t>
  </si>
  <si>
    <t>Maceo</t>
  </si>
  <si>
    <t>San Roque</t>
  </si>
  <si>
    <t>Fotografas</t>
  </si>
  <si>
    <t>311 6515417</t>
  </si>
  <si>
    <t>Mariana</t>
  </si>
  <si>
    <t>L&amp;M Fotografía</t>
  </si>
  <si>
    <t>lyfotografia28@gmail.com</t>
  </si>
  <si>
    <t>Nombres</t>
  </si>
  <si>
    <t>Teefonos</t>
  </si>
  <si>
    <t>De donde</t>
  </si>
  <si>
    <t>Año de trabajo con nosotros</t>
  </si>
  <si>
    <t>Clúter Cárnico Bovino</t>
  </si>
  <si>
    <t>Contactos</t>
  </si>
  <si>
    <t>Carlos</t>
  </si>
  <si>
    <t>Segovia</t>
  </si>
  <si>
    <t>Amalfi</t>
  </si>
  <si>
    <t>Autopista Rio Magdalena</t>
  </si>
  <si>
    <t>Autopista del Nordeste</t>
  </si>
  <si>
    <t>Vías del Nus</t>
  </si>
  <si>
    <t>Edith Lotero</t>
  </si>
  <si>
    <t>sandra.munetones@autopistamagdalena.com.co</t>
  </si>
  <si>
    <t>Sandra Muñetonez</t>
  </si>
  <si>
    <t>eddy.lotero@vinus.com.co</t>
  </si>
  <si>
    <t>comunicaciones@autopistasdelnordeste.com.co</t>
  </si>
  <si>
    <t>Brenda Gil</t>
  </si>
  <si>
    <t xml:space="preserve">Angela </t>
  </si>
  <si>
    <t>300 3403524</t>
  </si>
  <si>
    <t>Maria Patricia Jimenez</t>
  </si>
  <si>
    <t>Cisneros</t>
  </si>
  <si>
    <t>Juan Raigoza</t>
  </si>
  <si>
    <t>Diego Alfonso Gaviria</t>
  </si>
  <si>
    <t>Puerto Triunfo</t>
  </si>
  <si>
    <t>Deyson</t>
  </si>
  <si>
    <t>Gonzalo</t>
  </si>
  <si>
    <t>Hilder Piedrahita</t>
  </si>
  <si>
    <t>Andrés Quintero</t>
  </si>
  <si>
    <t>Caracolí</t>
  </si>
  <si>
    <t>Tarifa</t>
  </si>
  <si>
    <t>Año</t>
  </si>
  <si>
    <t>Edgar Cadavid</t>
  </si>
  <si>
    <t>Cabina 360</t>
  </si>
  <si>
    <t>Santiago Rodríguez</t>
  </si>
  <si>
    <t>3204651776/3102436926</t>
  </si>
  <si>
    <t>yali, caracolí</t>
  </si>
  <si>
    <t>Luis Fernando Barreneche</t>
  </si>
  <si>
    <t>321 6421377</t>
  </si>
  <si>
    <t>Central</t>
  </si>
  <si>
    <t>Puerto Nare</t>
  </si>
  <si>
    <t>No quizo</t>
  </si>
  <si>
    <t>Escalante</t>
  </si>
  <si>
    <t>El Bagre</t>
  </si>
  <si>
    <t>Anorí</t>
  </si>
  <si>
    <t>Albeiro</t>
  </si>
  <si>
    <t>Transformación Digital</t>
  </si>
  <si>
    <t>Mesajes de Texto</t>
  </si>
  <si>
    <t>Reel de módulos</t>
  </si>
  <si>
    <t>Fotos del evento</t>
  </si>
  <si>
    <t>Transmisón-Presentación</t>
  </si>
  <si>
    <t>Previa Inscripciones</t>
  </si>
  <si>
    <t>Historias durante el desarrollo</t>
  </si>
  <si>
    <t>Resumen de los temas Entrevista Reel</t>
  </si>
  <si>
    <t xml:space="preserve">Módulo 5 </t>
  </si>
  <si>
    <t>Módulo 6 Comercialización efectiva de productos y servicios
Aspectos legales en formalización empresaria</t>
  </si>
  <si>
    <t>Módulo 7 Pitch</t>
  </si>
  <si>
    <t>Transmisión-Presentación</t>
  </si>
  <si>
    <t>CCMMNA</t>
  </si>
  <si>
    <t>Progreso</t>
  </si>
  <si>
    <t xml:space="preserve">Total Tareas </t>
  </si>
  <si>
    <t xml:space="preserve">Tareas completadas </t>
  </si>
  <si>
    <t>ITEM</t>
  </si>
  <si>
    <t>ACTIVIDAD</t>
  </si>
  <si>
    <t xml:space="preserve">RESPONSABLE </t>
  </si>
  <si>
    <t xml:space="preserve">FECHA </t>
  </si>
  <si>
    <t>CHECK</t>
  </si>
  <si>
    <t>COMENTARIOS</t>
  </si>
  <si>
    <t>NOTA:</t>
  </si>
  <si>
    <t>Actividad lograda 1
Actividad no lograda 0</t>
  </si>
  <si>
    <t>CRECER ES POSIBLE</t>
  </si>
  <si>
    <t>Comunicaciones</t>
  </si>
  <si>
    <t>Xavier</t>
  </si>
  <si>
    <t>Columna1</t>
  </si>
  <si>
    <t xml:space="preserve"> Módulo 1 </t>
  </si>
  <si>
    <t xml:space="preserve">Módulo2 </t>
  </si>
  <si>
    <t>Cadena de Valor</t>
  </si>
  <si>
    <t xml:space="preserve"> Costeo del Producto</t>
  </si>
  <si>
    <t xml:space="preserve">Módulo 4 </t>
  </si>
  <si>
    <t>Manejo de Efectivo</t>
  </si>
  <si>
    <t>Anori</t>
  </si>
  <si>
    <t>Caracoli</t>
  </si>
  <si>
    <t>Puerto Berrio</t>
  </si>
  <si>
    <t>Remedios</t>
  </si>
  <si>
    <t>Vegachi</t>
  </si>
  <si>
    <t>Yali</t>
  </si>
  <si>
    <t>Yondo</t>
  </si>
  <si>
    <t>Emisora Nordeste Estéreo-La Reina de la sintonia 89.4 FM</t>
  </si>
  <si>
    <t>Ailer Morales Muñoz-Jota Mario Restrepo</t>
  </si>
  <si>
    <t>3117268846-8303814-3218518186</t>
  </si>
  <si>
    <t xml:space="preserve">RTV Televisión </t>
  </si>
  <si>
    <t>Dorian Salazar</t>
  </si>
  <si>
    <t>3137350046-8303333</t>
  </si>
  <si>
    <t>Prosertv-Segovia Televisión</t>
  </si>
  <si>
    <t>Jhon Jairo Zea</t>
  </si>
  <si>
    <t>3146152290- 8314328</t>
  </si>
  <si>
    <t>Emisora Colombia Estéreo-Emisora del Ejercito Nacional</t>
  </si>
  <si>
    <t>Primero Aldemar Morales</t>
  </si>
  <si>
    <t>3115525477-3127721155</t>
  </si>
  <si>
    <t>Segovia Estéreo</t>
  </si>
  <si>
    <t>Carlos Machado</t>
  </si>
  <si>
    <t>Asociación de Coopropietarios del sistema de televisión Vegachhi ASOTV</t>
  </si>
  <si>
    <t>Sandra Villegas</t>
  </si>
  <si>
    <t>8305571-3216394117</t>
  </si>
  <si>
    <t>Emisora Radio Social Vegachi</t>
  </si>
  <si>
    <t xml:space="preserve">Patricia Bustamante </t>
  </si>
  <si>
    <t>3216551855-8305702</t>
  </si>
  <si>
    <t>Emisora Yali Estéreo 89.4 FM</t>
  </si>
  <si>
    <t>Pantaleón Rodelo González</t>
  </si>
  <si>
    <t>3122986916-3122989420</t>
  </si>
  <si>
    <t>Cable Mio-ASOTV Vegachi</t>
  </si>
  <si>
    <t>Asociación Parabolica de Anori ASPANOR</t>
  </si>
  <si>
    <t>Jhon Jairo Mejia Piedrahita</t>
  </si>
  <si>
    <t>8350360-3122803442-3106220896</t>
  </si>
  <si>
    <t>Anori Estéreo 105.4</t>
  </si>
  <si>
    <t>Jairo Luis  Fuentes Hernandez</t>
  </si>
  <si>
    <t>Emisora La Voz de Amalfi</t>
  </si>
  <si>
    <t>Maria Elena González</t>
  </si>
  <si>
    <t>Teleamalfi</t>
  </si>
  <si>
    <t>Diego Marulanda</t>
  </si>
  <si>
    <t>CISNEROS</t>
  </si>
  <si>
    <t>CISNEROS STEREO</t>
  </si>
  <si>
    <t>JUAN PABLO MENDOZA</t>
  </si>
  <si>
    <t>8631675 - 8632526 - 3113610957</t>
  </si>
  <si>
    <t>CABLE MIO</t>
  </si>
  <si>
    <t>SANDRA SANCHEZ</t>
  </si>
  <si>
    <t>SANTO DOMINGO</t>
  </si>
  <si>
    <t>DOMINICANA STEREO</t>
  </si>
  <si>
    <t>FRANYS SANCHEZ</t>
  </si>
  <si>
    <t>8621520 - 3137992831</t>
  </si>
  <si>
    <t>DOMINICANO TV</t>
  </si>
  <si>
    <t>ADRIANA VERGARA</t>
  </si>
  <si>
    <t xml:space="preserve"> 8621526 - 3136858648</t>
  </si>
  <si>
    <t>SAN ROQUE</t>
  </si>
  <si>
    <t>DIANA FRANCO</t>
  </si>
  <si>
    <t>SAN ROQUE STEREO</t>
  </si>
  <si>
    <t>FABER</t>
  </si>
  <si>
    <t>YOLOMBO</t>
  </si>
  <si>
    <t>YOLOMBO STEREO</t>
  </si>
  <si>
    <t>EDUAR SALAZAR</t>
  </si>
  <si>
    <t>TELEYOLOMBO</t>
  </si>
  <si>
    <t>AUGUSTO</t>
  </si>
  <si>
    <t>MACEO</t>
  </si>
  <si>
    <t>MACEO STEREO</t>
  </si>
  <si>
    <t>CAROLINA BUSTAMANTE BOHORQUEZ</t>
  </si>
  <si>
    <t>CANAL 3 MACEO</t>
  </si>
  <si>
    <t>ALEXANDER CALLEJAS</t>
  </si>
  <si>
    <t>GOMEZ PLATA</t>
  </si>
  <si>
    <t>EMISORA COMUNITARIA</t>
  </si>
  <si>
    <t>ALEX VEGA</t>
  </si>
  <si>
    <t>COMUNICACIONES ALCALDIA</t>
  </si>
  <si>
    <t>MARIA CAMILA</t>
  </si>
  <si>
    <t>CAROLINA</t>
  </si>
  <si>
    <t>FACEBOOK /COMUNICACIONES ALCALDIA</t>
  </si>
  <si>
    <t>OSCAR GALLEGO</t>
  </si>
  <si>
    <t>GUADALUPE</t>
  </si>
  <si>
    <t>DUBER HIGUITA</t>
  </si>
  <si>
    <t>CARLOS GARCIA</t>
  </si>
  <si>
    <t>Triunfadora</t>
  </si>
  <si>
    <t>STEVEN ANDRES FAJARDO</t>
  </si>
  <si>
    <t>3147191345-3144519756 - 8342087</t>
  </si>
  <si>
    <t xml:space="preserve">Tele Berrio </t>
  </si>
  <si>
    <t xml:space="preserve">Diego Luis Idarraga </t>
  </si>
  <si>
    <t>Puerto berrio estereo/RTP TV</t>
  </si>
  <si>
    <t xml:space="preserve">Orlando Gonzalez </t>
  </si>
  <si>
    <t>Ksabe estereo</t>
  </si>
  <si>
    <t>casabestereo@gmail.com</t>
  </si>
  <si>
    <t>Universidad de Antioquia</t>
  </si>
  <si>
    <t>Alina Mariel</t>
  </si>
  <si>
    <t>La voz gabrielista</t>
  </si>
  <si>
    <t xml:space="preserve">Javier Alzate </t>
  </si>
  <si>
    <t>8336125 -3117990804</t>
  </si>
  <si>
    <t>Objetivo del Programa:</t>
  </si>
  <si>
    <r>
      <t xml:space="preserve">Objetivo del Programa: </t>
    </r>
    <r>
      <rPr>
        <sz val="10"/>
        <color theme="1"/>
        <rFont val="Calibri"/>
        <family val="2"/>
        <scheme val="minor"/>
      </rPr>
      <t>Mejorar las capacidades, habilidades y competencias gerenciales de los micronegocios y microempresas de la economía popular, para contribuir a su sostenibilidad en el mercado, facilitando su acceso a financiación, a través de la educación y el alistamiento financiero</t>
    </r>
  </si>
  <si>
    <t>Video de invitación</t>
  </si>
  <si>
    <t>Caracterización y Diagnóstico</t>
  </si>
  <si>
    <t>Formación y asistencia técnica</t>
  </si>
  <si>
    <t>Jornada financiera</t>
  </si>
  <si>
    <r>
      <t xml:space="preserve">Objetivo del Programa: </t>
    </r>
    <r>
      <rPr>
        <sz val="10"/>
        <color theme="1"/>
        <rFont val="Calibri"/>
        <family val="2"/>
        <scheme val="minor"/>
      </rPr>
      <t>Fortalecer la capacidad de generación de ingresos de las unidades económicas que ejercen oficios y
ocupaciones mercantiles que conforman la economía popular, a través de una asistencia técnica
integral que les permita afianzar sus capacidades y habilidades organizativas, comerciales y digitales,
para que sus negocios crezcan y perduren en el tiempo.</t>
    </r>
  </si>
  <si>
    <t>TRANSFORMACIÓN DIGITAL</t>
  </si>
  <si>
    <r>
      <t>Objetivo del Programa:</t>
    </r>
    <r>
      <rPr>
        <sz val="10"/>
        <color theme="1"/>
        <rFont val="Calibri"/>
        <family val="2"/>
        <scheme val="minor"/>
      </rPr>
      <t xml:space="preserve"> Enseñar y evaluar los conceptos y habilidades básicos de la informática para que las personas
puedan utilizar la tecnología informática en la vida cotidiana y desarrollar nuevas oportunidades
sociales y económicas para ellos, sus familias y sus comunidades.</t>
    </r>
  </si>
  <si>
    <t xml:space="preserve">Objetivo del Programa: </t>
  </si>
  <si>
    <t>EMPRENDELO</t>
  </si>
  <si>
    <t>E-MEGA</t>
  </si>
  <si>
    <t>Derivados</t>
  </si>
  <si>
    <t>Fechas</t>
  </si>
  <si>
    <t>Descripción</t>
  </si>
  <si>
    <t>Acciones</t>
  </si>
  <si>
    <t>Paso 1</t>
  </si>
  <si>
    <t xml:space="preserve">Desarrollo </t>
  </si>
  <si>
    <t>Sugerencias</t>
  </si>
  <si>
    <t>Confirmar personas</t>
  </si>
  <si>
    <t>Fecha</t>
  </si>
  <si>
    <t>Piezas</t>
  </si>
  <si>
    <t>Fotos empresarios y personal Cámara</t>
  </si>
  <si>
    <t xml:space="preserve">Emprendedores (grupo) 
Campesino, ganadero, cafetero, cacaotero
Bibliotecologo,librería
Seretaría, oficinas 
Dibujante, pintor, tatuador
compradores, acompañados de niños
Veterinarias
electricista
</t>
  </si>
  <si>
    <t>Los empresarios a los cuales les podemos tomar las fotos, pueden ser de los municipios a los cuales no hemos llegado. Ejemplo: San Roque, Remedios, Segovia, Maceo, Puerto Triunfo  y pues Puerto Berrio</t>
  </si>
  <si>
    <t>Cuñas</t>
  </si>
  <si>
    <t>Reels de Comerciantes</t>
  </si>
  <si>
    <t xml:space="preserve">Guión </t>
  </si>
  <si>
    <t>Jingle/telemercadeo</t>
  </si>
  <si>
    <t>Canción-Letra</t>
  </si>
  <si>
    <t>Jornada</t>
  </si>
  <si>
    <t>Sticker</t>
  </si>
  <si>
    <t>Diseñar con Slogan</t>
  </si>
  <si>
    <t>Mensajes Masivos 160 caracteres</t>
  </si>
  <si>
    <t>Guión</t>
  </si>
  <si>
    <t>Empresario es hora de continuar siendo de esos que impulsan el pais, sigue creciendo, no olvides renovar tu matricula mercantil aquí https://acortar.link/b3CDap</t>
  </si>
  <si>
    <t>Empresario, la Camara de Comercio del Magdalena Medio y Nordeste Antioqueño (CCMMNA) te invita a renovar tu matricula mercantil aqui https://acortar.link/b3CDap</t>
  </si>
  <si>
    <t>La CCMMNA te invita a renovar a tiempo tu matricula mercantil, hazlo facil y rapido aquí https://acortar.link/b3CDap. Sigamos moviendo la economia del pais</t>
  </si>
  <si>
    <t>Estar formalizado te permite acceder a beneficios y generar confianza ante tus clientes, proveedores e instituciones, Renueva ahora https://acortar.link/b3CDap</t>
  </si>
  <si>
    <t>Mensaje de WhatsApp</t>
  </si>
  <si>
    <t>Empresario, la Cámara de Comercio del Magdalena Medio y Nordeste Antioqueño (CCMMNA) le informa que si no realiza la renovación de su matrícula mercantil antes del 31 de marzo de 2023, su Sociedad podrá ser  declarada como DISUELTA, por la SUPERINTENDENCIA DE SOCIEDADES, según decreto 1068 de 2020. Si desea realizar el tramite de manera virtual conoce como hacerlo aqui https://www.youtube.com/watch?v=FLCrjmnnPXw si necesita más información comuníquese a las líneas 8332730 – 3146805300 – 3146805257 – 3136279047.</t>
  </si>
  <si>
    <t>Empresario, la Cámara de Comercio del Magdalena Medio y Nordeste Antioqueño (CCMMNA) le informa que si no realiza la renovación de su matrícula mercantil antes del 31 de marzo de 2023, su Sociedad podrá ser  declarada como DISUELTA, por la SUPERINTENDENCIA DE SOCIEDADES, según decreto 1068 de 2020, si necesita más información comuníquese a las líneas 8332730 – 3146805300 – 3146805257 – 3136279047.</t>
  </si>
  <si>
    <t xml:space="preserve">Empresario, la Cámara de Comercio del Magdalena Medio y Nordeste Antioqueño (CCMMNA) te invita a realizar la renovación tu matrícula mercantil a tiempo. 
Recuerda que tienes varias opciones para realizar tu renovación.👇
• De manera presencial: Acercándote a cualquiera de nuestras oficinas (Amalfi, Cisneros, Doradal, El Bagre, Puerto Berrío, Puerto Nare, Puerto Triunfo y Segovia)
• En línea : A través de la pagina web www.ccmmna.org.co                                  Tienes dudas? Comunicándote a nuestras líneas de atención:(3146805300-3136279047-3146805257) 
Observa aquí el tutorial con el paso a paso 👉 https://www.youtube.com/watch?v=-1cPgw3dHRo&amp;t=20s
</t>
  </si>
  <si>
    <t xml:space="preserve">Empresario, la Cámara de Comercio del Magdalena Medio y Nordeste Antioqueño (CCMMNA) te invita a realizar la renovación tu matrícula mercantil hasta el 31 de marzo para que evites sanciones de la Superintendencia de Sociedades, (entre 1 SMMLV hasta 17 SMMLV).
Recuerda que tienes varias opciones para realizar tu renovación.👇
• De manera presencial: Acercándote a cualquiera de nuestras oficinas (Amalfi, Cisneros, Doradal, El Bagre, Puerto Berrío, Puerto Nare, Puerto Triunfo y Segovia)
• En línea : A través de la pagina web www.ccmmna.org.co                                  • Comunicándote a nuestras líneas de atención:(3146805300-3136279047-3146805257) Tu consiganas y nosotros te la enviamos al correo electrónico 
Observa aquí el tutorial con el paso a paso 👉 https://www.youtube.com/watch?v=-1cPgw3dHRo&amp;t=20s
</t>
  </si>
  <si>
    <t>Pasacalle</t>
  </si>
  <si>
    <t>Diseño</t>
  </si>
  <si>
    <t>Videos de Invitación/anunciar</t>
  </si>
  <si>
    <t>Guión y seleccionar empresarios</t>
  </si>
  <si>
    <t>Influencer</t>
  </si>
  <si>
    <t>Video invitación o presencialidad ejemplo trovadores por el municipio e invitando</t>
  </si>
  <si>
    <t>Cotizar</t>
  </si>
  <si>
    <t>Cuadernos</t>
  </si>
  <si>
    <t>Reels de Asesor</t>
  </si>
  <si>
    <t>Hola! Te contamos que un funcionario de la Cámara de comercio estara en el municipio de Nechi de tal a tal fecha en el lugar, renueva tu matrícula #camaramovil</t>
  </si>
  <si>
    <t>Cámara Móvil</t>
  </si>
  <si>
    <t>Hola! Soy Diego de la Cámara de comercio y estare en Nechi de tal a tal fecha en el lugar, acercate y renovemos tu matrícula mercantil #camaramovil</t>
  </si>
  <si>
    <t xml:space="preserve">
Comerciante, mi nombre es Diego, y estare en Nechí con la #CamaraMovil renueva tu matrícula mercantil del tal al tal en el lugar tal, Te espero</t>
  </si>
  <si>
    <t>Hola, recuerda que renovar tu matricula mercantil a tiempo te convierte en uno de los empresarios que mueven al país, para que lo puedas hacer de manera fácil y rápida un funcionario de la Cámara de comercio estará en tal y tal lugar de tal a tal hora.</t>
  </si>
  <si>
    <t>Censo</t>
  </si>
  <si>
    <t>Mensajes Masivos</t>
  </si>
  <si>
    <t xml:space="preserve">Hola! Soy Evevlyn y como funcionario de la Cámara de comercio, queremos conocer lo que crees que te falta para hacer crecer tu #negocio y acompañarte. Estare en el municipio de Nechi del tal a tal fecha en el lugar, sumate al #censoempresarial y ayudanos a mejorar </t>
  </si>
  <si>
    <t xml:space="preserve">Empresario, la Cámara de Comercio del Magdalena Medio y Nordeste Antioqueño (CCMMNA) le invita a responder la encuesta que nuestro asesor PERANIO estará reaizando enel muncipio de Cisneros entre el 1 de sep y el 15.
</t>
  </si>
  <si>
    <t xml:space="preserve">Cordial saludo;
A través del presente, me permito solicitar la información con respecto a sus actividades generales desarrolladas y avance de obra, para el desarrollo del Boletín de Veeduría Ciudadana, que se realiza finalizando el año, les recordamos enviar la  información y las imágenes pertinentes para 
complementar este informe. 
Agradecemos mucho su disposición y estamos atentos a cualquier inquietud.
Atentamente;
</t>
  </si>
  <si>
    <t xml:space="preserve">Cordial saludo;
A través del presente, me permito solicitar la información con respecto a la operación e impacto social pertinente para el desarrollo del Boletín de Veeduría Ciudadana, que se realiza finalizando el año, les recordamos enviar la  información y las imágenes pertinentes para 
complementar este informe. 
Agradecemos mucho su disposición y estamos atentos a cualquier inquietud.
Atentamente;
</t>
  </si>
  <si>
    <t>Desarrollar y promover la formalidad empresarial a través de un programa de formación que permita desarrollar y fortalecer las competencias de emprendedores y microempresarios formales e informales.</t>
  </si>
  <si>
    <t>Previa</t>
  </si>
  <si>
    <t>Inscripciones</t>
  </si>
  <si>
    <t>Convocatoria</t>
  </si>
  <si>
    <t>Modulo 1</t>
  </si>
  <si>
    <t>Aprenderás todo lo necesario para establecer una visión clara y definir los objetivos de tu empresa. Obtendrás herramientas que te permitirán identificar las fortalezas y debilidades de tu negocio, y aprenderás a elaborar un plan de acción para alcanzar tus metas.</t>
  </si>
  <si>
    <t xml:space="preserve">Capacitación </t>
  </si>
  <si>
    <t>Hibrida</t>
  </si>
  <si>
    <t>Puerto Berrío</t>
  </si>
  <si>
    <t>06:00 p.m.</t>
  </si>
  <si>
    <t>Modulo 2</t>
  </si>
  <si>
    <t xml:space="preserve">Te enseñaremos a analizar tu cadena de valor, es decir, el proceso productivo de tu negocio. Aprenderás a identificar los procesos críticos de tu empresa y cómo optimizarlos para mejorar la calidad de tu producto o servicio, reducir costos y aumentar la eficiencia. </t>
  </si>
  <si>
    <t>Modulo 3</t>
  </si>
  <si>
    <t>Costeo del Producto</t>
  </si>
  <si>
    <t xml:space="preserve">Este módulo está enfocado en enseñarte cómo calcular el costo real de tus productos o servicios. Aprenderás a analizar los costos fijos y variables, y a establecer precios que te permitan obtener una ganancia justa y competitiva en el mercado. </t>
  </si>
  <si>
    <t>Modulo 4</t>
  </si>
  <si>
    <t>Tranformación digital</t>
  </si>
  <si>
    <t>Sabras como incorporar la tecnología en tu negocio. Aprenderás a utilizar herramientas digitales que te permitirán mejorar la eficiencia en la gestión de tu empresa, reducir costos y aumentar la satisfacción de tus clientes.</t>
  </si>
  <si>
    <t>Modulo 5</t>
  </si>
  <si>
    <t>Manejo de efectivo</t>
  </si>
  <si>
    <t>Aprenderás a manejar el flujo de caja de tu empresa de manera efectiva. Aprenderás a elaborar presupuestos y a realizar proyecciones financieras, para asegurarte de tener siempre el dinero necesario para operar tu negocio.</t>
  </si>
  <si>
    <t>Modulo 6</t>
  </si>
  <si>
    <t>Aspectos legales en formalización empresarial</t>
  </si>
  <si>
    <t xml:space="preserve">Te enseñaremos cómo diseñar una estrategia de marketing efectiva para tu empresa. Aprenderás a identificar a tu público objetivo y cómo llegar a él de manera efectiva, para incrementar tus ventas y hacer crecer tu negocio y , te enseñaremos todo lo necesario para formalizar tu negocio y cumplir con las obligaciones legales. </t>
  </si>
  <si>
    <t>Modulo 7</t>
  </si>
  <si>
    <t>Pitch y cierre del programa</t>
  </si>
  <si>
    <t>Aprenderás a elaborar un plan de negocio sólido y a presentarlo de manera efectiva ante inversionistas y clientes potenciales.</t>
  </si>
  <si>
    <t>Trayectoria E - MEGA</t>
  </si>
  <si>
    <t>Transformar la mentalidad y cultura de los empresarios de los municipios jurisdicción de la CCMMNA, con el fin de que sean más competitivos, sostenibles y rentables, contribuyendo así a mejorar la dinámica económica del territorio.</t>
  </si>
  <si>
    <t>Todos los municipios jurisdicción de la CCMMNA</t>
  </si>
  <si>
    <t>https://acortar.link/ktyvxP</t>
  </si>
  <si>
    <t>Pieza de Invitación, banner, video Andres, Video Graduado, Video Graduado</t>
  </si>
  <si>
    <t>EMPRÉNDELO</t>
  </si>
  <si>
    <t xml:space="preserve">Mejorar las condiciones de desempeño de las unidades empresariales lideradas por los empresarios, impactando de forma directa su proceso de dinamismo y crecimiento. </t>
  </si>
  <si>
    <t>Emprendedores y empresarios, formales, con permanencia en el mercado de al menos seis (6) meses de estar legalmente constituidos.</t>
  </si>
  <si>
    <t>Todos los municipios jurisdicción de la Cámara de Comercio del Magdalena medio y Nordeste Antioqueño</t>
  </si>
  <si>
    <t>Autopistas Rio Magdalena, Autopistas del Nordeste, CFA, Microempresas de Colombía, Comfenalco Antioquia.</t>
  </si>
  <si>
    <t>Fortalecer las habilidades blandas de los empresarios, las cuales son un conjunto de características y atributos personales, que permiten a un individuo interactuar efectivamente con los demás y enfrentar situaciones desafiantes en el entorno laboral y personal</t>
  </si>
  <si>
    <t xml:space="preserve">Sin definir </t>
  </si>
  <si>
    <t>https://forms.gle/3LtEwUUsax4LdXGf7</t>
  </si>
  <si>
    <t>Permitir a los emprendedores y empresarios visualizar y organizar de manera estructurada la lógica de su negocio, identificando las relaciones entre los distintos componentes y evaluando su viabilidad.</t>
  </si>
  <si>
    <t>Dotar el emprendedor de herramientas críticas para comprender las conexiones, retroalimentaciones y dinámicas que existen entre los diferentes elementos, reconociendo que un cambio en una parte del sistema puede tener efectos significativos en otras partes.</t>
  </si>
  <si>
    <t>4. Mentori Grupal en temas de desarrollo empresarial – Acceso a Mercados</t>
  </si>
  <si>
    <t>Compartir experiencias, conocimientos y perspectivas, para ampliar su amplitud perceptual, intercambiando ideas y favoreciendo la retroalimentación entre los miembros del grupo, obtiendo como resultado diferentes puntos de vista y enfoques</t>
  </si>
  <si>
    <t>5. Mentori Grupal en temas de desarrollo empresarial – Amplitud Perceptual</t>
  </si>
  <si>
    <t>6. Creatividad e innovación</t>
  </si>
  <si>
    <t>Estimular la capacidad de generar ideas originales y valiosas, buscando que los participantes puedan resolver problemas o crear algo nuevo, implementando de manera exitosa ideas creativas en forma de productos, servicios, procesos o modelos de negocio que generan valor.</t>
  </si>
  <si>
    <t>7. Conexión comercial - Networking</t>
  </si>
  <si>
    <t>Contribuir a que los profesionales y emprendedores pueden intercambiar ideas, conocimientos y experiencias, así como establecer conexiones valiosas que pueden conducir a nuevas oportunidades comerciales</t>
  </si>
  <si>
    <t>TRANSFORMA-T</t>
  </si>
  <si>
    <t>Fortalecer la capacidad de generación de ingresos de las unidades económicas que ejercen oficios y ocupaciones mercantiles que conforman la economía popular, a través de una asistencia técnica integral que les permita afianzar sus capacidades y habilidades organizativas, comerciales y digitales, para que sus negocios crezcan y perduren en el tiempo.</t>
  </si>
  <si>
    <t>Puerto Berrio, Segovia, Cisneros, Vegachí, Zaragoza</t>
  </si>
  <si>
    <t>Americana</t>
  </si>
  <si>
    <t>Convocatoria y selección de beneficiarios</t>
  </si>
  <si>
    <t xml:space="preserve">Divulgar y socializar el programa de manera coordinada con representantes de la población beneficiada (JAC, asociaciones,cooperativas, etc.)    </t>
  </si>
  <si>
    <t>Presencial</t>
  </si>
  <si>
    <t xml:space="preserve">Todo el día </t>
  </si>
  <si>
    <t>En campo</t>
  </si>
  <si>
    <t>https://forms.gle/DuQyF8Qht9RRtkQ48</t>
  </si>
  <si>
    <t>Caracterización y diagnóstico</t>
  </si>
  <si>
    <t>Entender el funcionamiento de las unidades económicas de la economía popular, así como sus desafíos</t>
  </si>
  <si>
    <t>Diagnóstico</t>
  </si>
  <si>
    <t>Transferencia de conocimiento</t>
  </si>
  <si>
    <t>Se brindará asesoría y asistencia técnica a las personas, micronegocios y microempresas que llevan a cabo oficios y ocupaciones mercantiles</t>
  </si>
  <si>
    <t>Conexión con el mercado</t>
  </si>
  <si>
    <t>Rueda de negocios o de relacionamiento comercial</t>
  </si>
  <si>
    <t>Rueda de negocios</t>
  </si>
  <si>
    <t>Aplicación de la evaluación de salida a través de la UP</t>
  </si>
  <si>
    <t xml:space="preserve">ALISTATE </t>
  </si>
  <si>
    <t>Mejorar las capacidades, habilidades y competencias gerenciales de los micronegocios y microempresas de la economía popular, para contribuir a su sostenibilidad en el mercado, facilitando su acceso a financiación, a través de la educación y el alistamiento financiero.</t>
  </si>
  <si>
    <t>Puerto Berrio, Segovia, Cisneros, Vegachí, Yalí y El Bagre</t>
  </si>
  <si>
    <t>Divulgar y socializar el programa para el acercamiento a la población</t>
  </si>
  <si>
    <t>Establecer la situación financiera del micronegocio en el corto plazo, para plantear oportunidades de mejora</t>
  </si>
  <si>
    <t xml:space="preserve">Jornada financiera </t>
  </si>
  <si>
    <t>MUJER ACTIVA</t>
  </si>
  <si>
    <t>Desarrollar un programa dirigido a mujeres que mejore las competencias del ser, hacer y conocer, logrando el empoderamiento femenino y la proyección de sus negocios hacia nuevos modelos de comercialización.</t>
  </si>
  <si>
    <t>Mujeres emprendedoras y empresarias formales o informales que tengan una unidad productiva con un periodo mínimo de seis meses de funcionamiento.</t>
  </si>
  <si>
    <t>CCMMNA, ALCALDIAS, CCU</t>
  </si>
  <si>
    <t>Establecer la postura de la unidad productiva y como se llevan a cabo las actividades para plantear oportunidades de mejora</t>
  </si>
  <si>
    <t>Capacitación y asesorías</t>
  </si>
  <si>
    <t>Capacitación</t>
  </si>
  <si>
    <t xml:space="preserve">Evento Comercial </t>
  </si>
  <si>
    <t xml:space="preserve"> Feria comercial de mujeres con el fin de crear redes de reconocimiento, empresariales y encadenamientos productivos entre ellas a nivel local</t>
  </si>
  <si>
    <t>ENTORNO JÓVEN</t>
  </si>
  <si>
    <t xml:space="preserve">Programa que busca desarrollar las capacidades empresariales de los jóvenes y adolescentes, a través del fortalecimiento de sus habilidades y competencias en el campo del emprendimiento e innovación, agregando valor a sus productos o servicios, para así proyectar sus emprendimientos a otro nivel.                                                                                                                                    </t>
  </si>
  <si>
    <t>Puerto Berrio, Anorí</t>
  </si>
  <si>
    <t>Alcaldía de Puerto Berrio, Alcaldía de Anorí, CARM, SENA, CFA, Microempresas de Colombia</t>
  </si>
  <si>
    <t xml:space="preserve">Por definir </t>
  </si>
  <si>
    <t>Aplicar la herramienta de caracterización y diagnostico a través del modelo de negocio Canvas, la cual permitirá establecer y conocer la postura de los jóvenes y adolescentes frente al interés y motivación a la hora de emprender</t>
  </si>
  <si>
    <t>12/15/2023</t>
  </si>
  <si>
    <t>Virtual</t>
  </si>
  <si>
    <t xml:space="preserve">Jóvenes que deseen emprender, con micronegocios entre los 14 y 35 años, formales y no formales con o sin establecimiento de comercio. </t>
  </si>
  <si>
    <t>Talleres de Formación y Fortalecimiento</t>
  </si>
  <si>
    <t>Desarrollar talleres de formación en modalidad híbrida en distintos temas, dirigido a los jóvenes y adolescentes que deseen mejorar sus competencias, entregando así bases sólidas para el emprendimiento juvenil.</t>
  </si>
  <si>
    <t>Evento Comercial y Capital Semilla</t>
  </si>
  <si>
    <t>Realizar una feria comercial con los jóvenes y adolescentes emprendedores, con el objetivo de aumentar la visibilidad de sus micronegocios ante compradores potenciales, además encontrar proveedores y generar ventas</t>
  </si>
  <si>
    <t xml:space="preserve">Feria comercial </t>
  </si>
  <si>
    <t>Emprendedores y microempresarios que carezcan de competencias tecnológicas para la implementación de herramientas y estrategias digitales para la proyección de sus negocios, con el fin de que les permitan ser más competitivos, dinámicos y llegar al publico objetivo comercialmente.</t>
  </si>
  <si>
    <t>San Roque, Nechí, Puerto Triunfo, Puerto Nare, El Bagre</t>
  </si>
  <si>
    <t>Divulgar y socializar el programa para el acercamiento a la población, a través de publicaciones en página web y redes sociales</t>
  </si>
  <si>
    <t>Socialización del proyecto</t>
  </si>
  <si>
    <t xml:space="preserve">Socializar el proyecto a comerciantes del área de influencia, por medio de una metodología lúdica, participativa y con un orden del día </t>
  </si>
  <si>
    <t>Socialización</t>
  </si>
  <si>
    <t>Asistencia técnica especializada</t>
  </si>
  <si>
    <t xml:space="preserve">Transferencia de conocimiento a través de una asistencia técnica especializada </t>
  </si>
  <si>
    <t xml:space="preserve">FORTALESER </t>
  </si>
  <si>
    <t>Promover mejores prácticas empresariales en las unidades productivas con potencial de crecimiento y sostenibilidad, por medio de procesos de acompañamiento, capacitación y asistencia técnica especializada para mejorar su productividad y crecimiento.</t>
  </si>
  <si>
    <t>El programa FortaleSER impactará a micro y pequeños negocios como restaurantes, peluquerías, agencias de viajes, hostales, panaderías, tiendas de barrio, belleza, moda, confecciones, entre otros.</t>
  </si>
  <si>
    <t>El Bagre, Nechí y Zaragoza</t>
  </si>
  <si>
    <t>CCMMNA- RISES- CCMA</t>
  </si>
  <si>
    <t>convocatoria del programa a través de publicaciones en página web y redes sociales o a través de pautas y perifoneo en emisoras municipales</t>
  </si>
  <si>
    <t>Paso 2. Diagnóstico de entrada.</t>
  </si>
  <si>
    <t>Establecer un punto de partida en aras de fortalecer puntos débiles y favorecer las puntos más fuertes de la unidad productiva.</t>
  </si>
  <si>
    <t xml:space="preserve">Creacion del Plan de Trabajo </t>
  </si>
  <si>
    <t>Crear un plan de trabajo con base a la información reelevante identificada, que busque llevar a alcence de las metas empresariales.</t>
  </si>
  <si>
    <t xml:space="preserve">Creación plan de trabajo </t>
  </si>
  <si>
    <t>Acompañamiento grupal</t>
  </si>
  <si>
    <t>Ciclos de formaciones en temas de servicio al cliente, financieros, normativos y comerciales</t>
  </si>
  <si>
    <t xml:space="preserve">Capacitaciones </t>
  </si>
  <si>
    <t>Acompañamiento individual</t>
  </si>
  <si>
    <t>Asesorias individuales para el cierre de brechas</t>
  </si>
  <si>
    <t>Relacionamiento comercial</t>
  </si>
  <si>
    <t xml:space="preserve">Muestra comercial con las empresas participantes del programa, con la finalidad de propiciar el fortalecimiento de redes empresariales y nuevos negocios </t>
  </si>
  <si>
    <t>Paso 7. Diagnóstico de salida.</t>
  </si>
  <si>
    <t>Diagnóstico de salida</t>
  </si>
  <si>
    <t xml:space="preserve">Evaluar la evolución y creciemiento de los emprendimientos durante el recorrido por el programa </t>
  </si>
  <si>
    <t>Programa</t>
  </si>
  <si>
    <t>Objetivo del programa</t>
  </si>
  <si>
    <t>Requisitos de Participación al programa</t>
  </si>
  <si>
    <t>Responsable del Programa</t>
  </si>
  <si>
    <t>Municipios de Influencia del programa</t>
  </si>
  <si>
    <t>Aliados para el desarrollo del Programa</t>
  </si>
  <si>
    <t>Fecha de inicio programa</t>
  </si>
  <si>
    <t>Etapas del programa</t>
  </si>
  <si>
    <t>Nombre del Módulo</t>
  </si>
  <si>
    <t>Objetivo del Módulo</t>
  </si>
  <si>
    <t>Metodo/Actividad</t>
  </si>
  <si>
    <t>Modalidad</t>
  </si>
  <si>
    <t>Fecha inicio del Módulo</t>
  </si>
  <si>
    <t>Fecha final del módulo</t>
  </si>
  <si>
    <t>Municipio del Evento</t>
  </si>
  <si>
    <t>Hora</t>
  </si>
  <si>
    <t>Lugar</t>
  </si>
  <si>
    <t>Link</t>
  </si>
  <si>
    <t>Acciones comunicaciones</t>
  </si>
  <si>
    <t>Fecha Tarea</t>
  </si>
  <si>
    <t>Cumplimiento</t>
  </si>
  <si>
    <t>Video testimonio</t>
  </si>
  <si>
    <t>Expectativa-Video incognita o pieza Algo se viene</t>
  </si>
  <si>
    <t>Foto Víctor</t>
  </si>
  <si>
    <t>Columna2</t>
  </si>
  <si>
    <t xml:space="preserve">Piezas de inscripciones </t>
  </si>
  <si>
    <t>Boletin para Medios</t>
  </si>
  <si>
    <t>Nota para Página Web</t>
  </si>
  <si>
    <t>Cuña en radio</t>
  </si>
  <si>
    <t>Valor</t>
  </si>
  <si>
    <t>Magazine de la mañana</t>
  </si>
  <si>
    <t xml:space="preserve">Bolentin medios </t>
  </si>
  <si>
    <t>Columna3</t>
  </si>
  <si>
    <t>Desafio #Emprendelo2023</t>
  </si>
  <si>
    <t>En Vivo, Qué es dudas y respuestas</t>
  </si>
  <si>
    <t>Habilidades Blandas, orientación al logro, liderazgo y desarrollo al ser</t>
  </si>
  <si>
    <t>Metodologia BMC</t>
  </si>
  <si>
    <t>Pensamiento sistemicos</t>
  </si>
  <si>
    <t>Mentoria grupal-Desarrollo empresarial-Acceso a Mercados</t>
  </si>
  <si>
    <t>Mentoria grupal-Desarrollo empresarial-Amplitud perceptual</t>
  </si>
  <si>
    <t>Módulo 6 Creatividad e innovación</t>
  </si>
  <si>
    <t>Módulo 7 Networking-Conexión comercial</t>
  </si>
  <si>
    <t>Video de invitación Andrés</t>
  </si>
  <si>
    <t>Video Testimonio participante</t>
  </si>
  <si>
    <t>Lanzamiento Módulo 1</t>
  </si>
  <si>
    <t>Pieza de invitación</t>
  </si>
  <si>
    <t>Lanzamiento Módulo 2</t>
  </si>
  <si>
    <t>Lanzamiento Módulo 3</t>
  </si>
  <si>
    <t>Video de invitación Daniela</t>
  </si>
  <si>
    <t>Lanzamiento Módulo 4</t>
  </si>
  <si>
    <t>Lanzamiento Módulo 5</t>
  </si>
  <si>
    <t>Plenaria Módulo 1</t>
  </si>
  <si>
    <t>Plenaria Módulo 2</t>
  </si>
  <si>
    <t>Plenaria Módulo 3</t>
  </si>
  <si>
    <t>Plenaria Módulo 4</t>
  </si>
  <si>
    <t>Caracterización y diagnostico</t>
  </si>
  <si>
    <t>Evaluación de Resultados</t>
  </si>
  <si>
    <t>Boletin de Prensa</t>
  </si>
  <si>
    <t>Publicación en redes de los acompañamientos</t>
  </si>
  <si>
    <t>Habladores</t>
  </si>
  <si>
    <t>Piezas internas</t>
  </si>
  <si>
    <t>Reel de invitación</t>
  </si>
  <si>
    <t>Infografia</t>
  </si>
  <si>
    <t>TRANSFORMA-T PARA CRECER</t>
  </si>
  <si>
    <t>Cubrimiento del evento (Fotos, Reel)</t>
  </si>
  <si>
    <t>Testimonios</t>
  </si>
  <si>
    <t>ALISTATE</t>
  </si>
  <si>
    <t>Formación y asistencia</t>
  </si>
  <si>
    <t>Jornada Financiera</t>
  </si>
  <si>
    <t>Capacitaciones y asesorias</t>
  </si>
  <si>
    <t>Evento comercial</t>
  </si>
  <si>
    <t>Mesajes de WhatsApp</t>
  </si>
  <si>
    <t>Plenaria Módulo 5  Certificación</t>
  </si>
  <si>
    <t>Diseño de los certificados</t>
  </si>
  <si>
    <t>Feria comercial y capital semilla</t>
  </si>
  <si>
    <t>Diagnostico</t>
  </si>
  <si>
    <t>Plan de Trabajo</t>
  </si>
  <si>
    <t>Capacitaciones</t>
  </si>
  <si>
    <t>Rueda de Negocios</t>
  </si>
  <si>
    <t>COMUNICACIONES</t>
  </si>
  <si>
    <t>Contacto medios Amalfi</t>
  </si>
  <si>
    <t>Contacto medios Anorí</t>
  </si>
  <si>
    <t>Contacto medios Cisneros</t>
  </si>
  <si>
    <t>Contacto medios Remedios</t>
  </si>
  <si>
    <t>Contacto medios Zaragoza</t>
  </si>
  <si>
    <t>Contacto medios Vegachí</t>
  </si>
  <si>
    <t>Contacto medios Yalí</t>
  </si>
  <si>
    <t>Contacto medios Yolombó</t>
  </si>
  <si>
    <t>Contacto medios Yondó</t>
  </si>
  <si>
    <t>Contacto medios El Bagre</t>
  </si>
  <si>
    <t>Contacto medios Caracolí</t>
  </si>
  <si>
    <t>Contacto medios Maceo</t>
  </si>
  <si>
    <t>Contacto medios San Roque</t>
  </si>
  <si>
    <t>Contacto medios Puerto Berrío</t>
  </si>
  <si>
    <t>Contacto medios Puerto Nare</t>
  </si>
  <si>
    <t>Contacto medios Puerto Triunfo</t>
  </si>
  <si>
    <t>Contacto medios Nechí</t>
  </si>
  <si>
    <t>Contacto medios Segovia</t>
  </si>
  <si>
    <t>Estrategia de Afiliados</t>
  </si>
  <si>
    <t>Estrategia contenido de valor</t>
  </si>
  <si>
    <t>Falso y Verdadero</t>
  </si>
  <si>
    <t>FortaleSER</t>
  </si>
  <si>
    <t xml:space="preserve">Agendar para fotografías de Empresarios </t>
  </si>
  <si>
    <t>Fotografías de Empresarios</t>
  </si>
  <si>
    <t>Nombre P</t>
  </si>
  <si>
    <t>Lanzamiento en Puerto Berrío</t>
  </si>
  <si>
    <t>Lanzamiento en Remedios</t>
  </si>
  <si>
    <t xml:space="preserve">Previa </t>
  </si>
  <si>
    <t xml:space="preserve">Fotos </t>
  </si>
  <si>
    <t>Fotos</t>
  </si>
  <si>
    <t>Módulo 1 Brochure</t>
  </si>
  <si>
    <t>Módulo 2Pitch</t>
  </si>
  <si>
    <t>Fotos de acompañamientos</t>
  </si>
  <si>
    <t>Pieza 3</t>
  </si>
  <si>
    <t>Modulo 3 Rueda de Negocio</t>
  </si>
  <si>
    <t>Fotos rueda de negocio</t>
  </si>
  <si>
    <t>Pieza de invitación 1</t>
  </si>
  <si>
    <t>Pieza 2 informativo de alianza</t>
  </si>
  <si>
    <t>Pieza 4</t>
  </si>
  <si>
    <t>Pieza 6</t>
  </si>
  <si>
    <t>Carrusel 7</t>
  </si>
  <si>
    <t>Pieza 8</t>
  </si>
  <si>
    <t>Pieza de invitación 9</t>
  </si>
  <si>
    <t>Pieza 10</t>
  </si>
  <si>
    <t>Banner</t>
  </si>
  <si>
    <t>Audio para medios</t>
  </si>
  <si>
    <t>Finalistas</t>
  </si>
  <si>
    <t>Presentación del Pitch</t>
  </si>
  <si>
    <t>Piezas de Finalistas</t>
  </si>
  <si>
    <t>Citación</t>
  </si>
  <si>
    <t>Pieza de correo</t>
  </si>
  <si>
    <t>Audio de invitación radio</t>
  </si>
  <si>
    <t>Boletin para medios</t>
  </si>
  <si>
    <t>Cubrimiento del Evento</t>
  </si>
  <si>
    <t>Entrevistas finales</t>
  </si>
  <si>
    <t xml:space="preserve">Video Final </t>
  </si>
  <si>
    <t>Video de agradecimiento por inscripciones</t>
  </si>
  <si>
    <t>Copys texto, redes, correo</t>
  </si>
  <si>
    <t>Boletín</t>
  </si>
  <si>
    <t>Víctor</t>
  </si>
  <si>
    <t>Karen</t>
  </si>
  <si>
    <t>Sara</t>
  </si>
  <si>
    <t>Cámara Emprendedora</t>
  </si>
  <si>
    <t>Estrategia de nueva identidad Lanzamiento</t>
  </si>
  <si>
    <t>Implementación de nueva identidad</t>
  </si>
  <si>
    <t>Estrategia de comunicaciones</t>
  </si>
  <si>
    <t>Viaja con Cámara</t>
  </si>
  <si>
    <t>Presupuesto estimado</t>
  </si>
  <si>
    <t>RESUMEN PRESUPUESTO</t>
  </si>
  <si>
    <t>Pauta en redes</t>
  </si>
  <si>
    <t>Fotos municipios</t>
  </si>
  <si>
    <t>Certificados</t>
  </si>
  <si>
    <t>Empresarios con micros, pequeñas y medianas que estén formalmente constituidas.</t>
  </si>
  <si>
    <t>Con una trayectoria en el mercado de mínimo (3) tres años.</t>
  </si>
  <si>
    <t>Ventas mayores a los tres (3) millones de pesos mensuales.</t>
  </si>
  <si>
    <t>Entre los dos (2) a diez (10) empleados.</t>
  </si>
  <si>
    <t>Andrés</t>
  </si>
  <si>
    <t>CCMMNA - CCB</t>
  </si>
  <si>
    <t>Incripciones</t>
  </si>
  <si>
    <t>Convocar a la problación objetivo a la inscripción al programa Trayectoria E - Mega</t>
  </si>
  <si>
    <t xml:space="preserve">Kick Off y Lanzamiento Módulo 1 </t>
  </si>
  <si>
    <t>Estrategia Entorno y Ventaja Competitiva</t>
  </si>
  <si>
    <t>Aprender sobre: Preguntas de reflexión, Hitos históricos, Análisis de entorno, Entorno digital, Análisis del mercado y Competencia</t>
  </si>
  <si>
    <t>Mentoria</t>
  </si>
  <si>
    <t>Hibrido</t>
  </si>
  <si>
    <t>2:00 p.m.</t>
  </si>
  <si>
    <t>Auditorio CCMMNA</t>
  </si>
  <si>
    <t>https://zoom.us/webinar/register/WN_AVJRRcFAQNaLn50S_mqnHA</t>
  </si>
  <si>
    <t>Todos los Municipios Jurisdiccíon de la CCMMNA</t>
  </si>
  <si>
    <t>Plataforma Teams</t>
  </si>
  <si>
    <t>Dirección estratégica: “Estableciendo una meta mega”</t>
  </si>
  <si>
    <t>Aprender sobre: Misión, visión, propósito, Curva de valor, Bolograma (ADN) y Meta</t>
  </si>
  <si>
    <t>Liderazgo, talento cultura y cambio</t>
  </si>
  <si>
    <t>Aprende sobre: Principios y valores, Estructura, Cargos estratégicos, Modelo de gestión de personas, Marco laboral, Competencias, Liderazgo y cultura y Sistemas</t>
  </si>
  <si>
    <t>Herramientas que garantizan la ejecución y refuerzo</t>
  </si>
  <si>
    <t>Aprende sobre: Mapa estratégico, Gerencia de iniciativa proyectos y líder, Indicadores de gestión, Matriz de comunicaciones, Evaluación y compensación y Desarrollo del negocio – Horizontes</t>
  </si>
  <si>
    <t>Buen gobierno, sostenibilidad, juntas directivas y empresas familiares</t>
  </si>
  <si>
    <t>Aprende sobre: Introducción, Marco de referencia pacto global, La triple cuenta, Gobierno corporativo y ODS énfasis</t>
  </si>
  <si>
    <t>Plenaria Módulo 5 y Graduación</t>
  </si>
  <si>
    <t>Promoción Comercial</t>
  </si>
  <si>
    <t>Eventos de promoción comercial, que ayudan a dinamizar la economía de los  municipios, a través de agendas socioculturales que incluyen sorteos entre el público comprador, con el registro de las compras efectuadas en los diferentes establecimientos de comercio vinculados con el evento.</t>
  </si>
  <si>
    <t xml:space="preserve">Comerciantes, empresarios y emprendedores </t>
  </si>
  <si>
    <t>Yondó, El Bagre, Yolombó, Segovia y Yalí</t>
  </si>
  <si>
    <t>CCMMNA - Alcaldia Yondó</t>
  </si>
  <si>
    <t>Festival del Comercio</t>
  </si>
  <si>
    <t>Festival del Comercio Comprele a Yondó</t>
  </si>
  <si>
    <t>Mejorar la capacidad comercial y productiva, de las micros y pequeñas empresas en el ámbito local y regional, a través de su participación en forma directa en eventos de promoción comercial</t>
  </si>
  <si>
    <t>Festival</t>
  </si>
  <si>
    <t>Yondó</t>
  </si>
  <si>
    <t>7:00 a.m.</t>
  </si>
  <si>
    <t>Plazoleta del Rompoy</t>
  </si>
  <si>
    <t>CCMMNA - Alcaldia de El Bagre</t>
  </si>
  <si>
    <t>Festival del Comercio Comprele a El Bagre</t>
  </si>
  <si>
    <t>Calle Antigua Competencia (Nuevo D1)</t>
  </si>
  <si>
    <t xml:space="preserve">CCMMNA - Gramalote - Autopista Rio Magdalena </t>
  </si>
  <si>
    <t>Festival del Comercio Comprele a Yolombó</t>
  </si>
  <si>
    <t>Yolombó</t>
  </si>
  <si>
    <t>Parque Principal</t>
  </si>
  <si>
    <t>CCMMNA - Alcaldia de Segovia - Banco Agrario - Comfenalco</t>
  </si>
  <si>
    <t>Festival del Comercio Comprele a Segovia</t>
  </si>
  <si>
    <t>CCMMNA - Alcaldia Yalí - Cooperativa Suya - Comfenalco</t>
  </si>
  <si>
    <t>Festival del Comercio Comprele a Yalí</t>
  </si>
  <si>
    <t>Yalí</t>
  </si>
  <si>
    <t>7:00 a.m</t>
  </si>
  <si>
    <t>Septimo Concurso Emprende Tu Futuro Más Ideas Más Empresas</t>
  </si>
  <si>
    <t>Premiar los mejores planes de negocio que tengan claros los principios de sostenibilidad, competitividad y rentabilidad, donde se genere ingresos y empleo, permitiendo así el fortalecimiento y el desarrollo integral de las empresas de la región.</t>
  </si>
  <si>
    <t>Ser mayor de 18 años</t>
  </si>
  <si>
    <t>Vivir y ejecutar su unidad productiva o empresa en algún Municipio de la jurisdicción de las instituciones aliadas</t>
  </si>
  <si>
    <t>Todos los municipios jurisdicción de la CCMMNA y area de influencia de las instituciones aliadas</t>
  </si>
  <si>
    <t>CCMMNA - CARM - Alcaldía de Puerto Berrío - CER - Ecopetrol - ADN - Sierra Col Energy</t>
  </si>
  <si>
    <t>Convocar a la problación objetivo a la inscripción del Septimo Concurso Emprende Tu Futuro Más Ideas Más Empresas</t>
  </si>
  <si>
    <t>https://forms.office.com/r/8mppj6yRsC</t>
  </si>
  <si>
    <t>Proveeduria Local</t>
  </si>
  <si>
    <t>Historias cubrimiento del evento</t>
  </si>
  <si>
    <t>Crecer es Posible</t>
  </si>
  <si>
    <t xml:space="preserve">
Emprendedores formales e informales que tengan un año de existencia en el mercado.
</t>
  </si>
  <si>
    <t xml:space="preserve">Convovatoria </t>
  </si>
  <si>
    <t xml:space="preserve">Puerto Berrío - presencial y el resto de municipios jurisdicción virtual </t>
  </si>
  <si>
    <t>Autopistas Rio Magdalena, Autopistas del Nordeste, CFA, Microempresas de Colombía.</t>
  </si>
  <si>
    <t xml:space="preserve">Auditorio de la Cámara - Virtual para el resto de los municipios </t>
  </si>
  <si>
    <t xml:space="preserve">Comercialización efectiva de productos y servicios
</t>
  </si>
  <si>
    <t>1. El Ser, Orientación al logro, Liderazgo</t>
  </si>
  <si>
    <t xml:space="preserve">Auditorio de la Cámara
Virtual </t>
  </si>
  <si>
    <t>2.  Diagnostico del emprendimiento - Metodología BMC</t>
  </si>
  <si>
    <t>3. Pensamiento Sistémico – Conexión de Procesos</t>
  </si>
  <si>
    <t xml:space="preserve"> Analizar y evaluar su acceso a mercado actual. Compartiendo experiencias y conocimientos, el grupo puede identificar oportunidades para mejorar su alcance y presencia en el mercado.</t>
  </si>
  <si>
    <t>Características empresariales
Micronegocios o microempresas de personas naturales de las actividades económicas mercantiles predominantes en el área de jurisdicción de la Cámaras de Comercio. Estas unidades económicas
deben tener al menos un año de funcionamiento. Se sugiere focalizar este programa en las actividades económicas predominantes en el territorio, en asociaciones de microempresarios y micronegocios de
propiedad de mujeres y población vulnerable.
Características demográficas
Su propietario debe ser mayor de edad y contar con dedicación del tiempo y esfuerzo necesario para recibir el proceso de acompañamiento.</t>
  </si>
  <si>
    <t xml:space="preserve">21/6/2023	</t>
  </si>
  <si>
    <r>
      <rPr>
        <b/>
        <sz val="11"/>
        <color theme="1"/>
        <rFont val="Calibri"/>
        <family val="2"/>
        <scheme val="minor"/>
      </rPr>
      <t>Paso 1</t>
    </r>
    <r>
      <rPr>
        <sz val="11"/>
        <color theme="1"/>
        <rFont val="Calibri"/>
        <family val="2"/>
        <scheme val="minor"/>
      </rPr>
      <t xml:space="preserve">. Convocatoria y selección de beneficiarios:
La convocatoria se realiza a través de visitas en campo para divulgar y socializar el programa de manera coordinada con representantes de la población beneficiada (JAC, asociaciones,cooperativas, etc.)       </t>
    </r>
  </si>
  <si>
    <r>
      <rPr>
        <b/>
        <sz val="11"/>
        <color theme="1"/>
        <rFont val="Calibri"/>
        <family val="2"/>
        <scheme val="minor"/>
      </rPr>
      <t>Paso 2.</t>
    </r>
    <r>
      <rPr>
        <sz val="11"/>
        <color theme="1"/>
        <rFont val="Calibri"/>
        <family val="2"/>
        <scheme val="minor"/>
      </rPr>
      <t xml:space="preserve"> Caracterización y diagnóstico:
Se debe aplicar una herramienta de caracterización y diagnóstico a la población objetivo. Confecámaras cuenta con la plataforma de la UPI (Unidades Productivas Informales) que facilita realizar esta caracterización, identificar las necesidades en cuanto a habilidades digitales, capacidades organizativas y de comercialización, en general, entender el funcionamiento de las unidades económicas de la economía popular, así como sus desafíos</t>
    </r>
  </si>
  <si>
    <t xml:space="preserve"> Diagnóstico</t>
  </si>
  <si>
    <r>
      <rPr>
        <b/>
        <sz val="11"/>
        <color theme="1"/>
        <rFont val="Calibri"/>
        <family val="2"/>
        <scheme val="minor"/>
      </rPr>
      <t>Paso 3.</t>
    </r>
    <r>
      <rPr>
        <sz val="11"/>
        <color theme="1"/>
        <rFont val="Calibri"/>
        <family val="2"/>
        <scheme val="minor"/>
      </rPr>
      <t xml:space="preserve"> Transferencia de conocimiento
Plan de fortalecimiento: En el marco de esta intervención se transferirá conocimiento y se brindará asesoría y asistencia técnica a las personas, micronegocios y microempresas que llevan a cabo oficios y
ocupaciones mercantiles, en las siguientes temáticas:</t>
    </r>
  </si>
  <si>
    <t>Brindar asesoría y asistencia técnica a las personas, micronegocios y microempresas</t>
  </si>
  <si>
    <t xml:space="preserve">Asesoría </t>
  </si>
  <si>
    <r>
      <rPr>
        <b/>
        <sz val="11"/>
        <color theme="1"/>
        <rFont val="Calibri"/>
        <family val="2"/>
        <scheme val="minor"/>
      </rPr>
      <t xml:space="preserve">Modulo 1 </t>
    </r>
    <r>
      <rPr>
        <sz val="11"/>
        <color theme="1"/>
        <rFont val="Calibri"/>
        <family val="2"/>
        <scheme val="minor"/>
      </rPr>
      <t xml:space="preserve">
</t>
    </r>
  </si>
  <si>
    <t xml:space="preserve">Modulo 3 </t>
  </si>
  <si>
    <r>
      <rPr>
        <b/>
        <sz val="11"/>
        <color theme="1"/>
        <rFont val="Calibri"/>
        <family val="2"/>
        <scheme val="minor"/>
      </rPr>
      <t>Paso 4.</t>
    </r>
    <r>
      <rPr>
        <sz val="11"/>
        <color theme="1"/>
        <rFont val="Calibri"/>
        <family val="2"/>
        <scheme val="minor"/>
      </rPr>
      <t xml:space="preserve"> Conexión con el mercado:
Al finalizar la transferencia de conocimiento y el plan de fortalecimiento se invitará a los participantes a al menos a una feria, rueda de negocios o de relacionamiento comercial</t>
    </r>
  </si>
  <si>
    <r>
      <rPr>
        <b/>
        <sz val="11"/>
        <color theme="1"/>
        <rFont val="Calibri"/>
        <family val="2"/>
        <scheme val="minor"/>
      </rPr>
      <t>Paso 5.</t>
    </r>
    <r>
      <rPr>
        <sz val="11"/>
        <color theme="1"/>
        <rFont val="Calibri"/>
        <family val="2"/>
        <scheme val="minor"/>
      </rPr>
      <t xml:space="preserve"> Evaluación de resultados:
Aplicación de la evaluación de salida a través de la UPI y certificación con base en dos criterios: i) asistencia; y, apropiación de saberes y herramientas digitales.</t>
    </r>
  </si>
  <si>
    <t xml:space="preserve"> Evaluación de resultados</t>
  </si>
  <si>
    <t xml:space="preserve"> Evaluación</t>
  </si>
  <si>
    <t>Características empresariales
Micronegocios o microempresas de la economía popular. Estas unidades económicas deben tener al menos un año de funcionamiento.
Características demográficas
Su propietario debe ser mayor de edad, que resida de manera permanente en el territorio y cuente con el tiempo necesario para recibir el proceso de acompañamiento.</t>
  </si>
  <si>
    <r>
      <rPr>
        <b/>
        <sz val="11"/>
        <color theme="1"/>
        <rFont val="Arial"/>
        <family val="2"/>
      </rPr>
      <t>Paso 1. Convocatoria:</t>
    </r>
    <r>
      <rPr>
        <sz val="11"/>
        <color theme="1"/>
        <rFont val="Arial"/>
        <family val="2"/>
      </rPr>
      <t xml:space="preserve">
A través de notas de prensa, página web y redes sociales o a través de reuniones comunitarias, coordinadas con representantes de la población objetivo (Juntas de Acción Comunal, Asociaciones, Representantes Gremiales u otros), para divulgar y socializar el programa.                                                                                          
Para el acercamiento a la población objetivo se sugiere tener en cuenta los siguientes mecanismos:
-Territorializar y aplicar una estrategia de barrido. Lo anterior, para aumentar la efectividad de la sensibilización y convocatoria.
-Aplicar el mecanismo más efectivo, en el que se privilegie el contacto directo: voz a voz, perifoneo, puerta a puerta o llamada directa.
-Utilizar mecanismos de comunicación propios y de entidades aliadas.
</t>
    </r>
    <r>
      <rPr>
        <b/>
        <sz val="11"/>
        <color theme="1"/>
        <rFont val="Arial"/>
        <family val="2"/>
      </rPr>
      <t xml:space="preserve">
</t>
    </r>
  </si>
  <si>
    <t xml:space="preserve"> Convocatoria</t>
  </si>
  <si>
    <r>
      <rPr>
        <b/>
        <sz val="11"/>
        <color theme="1"/>
        <rFont val="Calibri"/>
        <family val="2"/>
        <scheme val="minor"/>
      </rPr>
      <t>Paso 2. Caracterización y diagnóstico:</t>
    </r>
    <r>
      <rPr>
        <sz val="11"/>
        <color theme="1"/>
        <rFont val="Calibri"/>
        <family val="2"/>
        <scheme val="minor"/>
      </rPr>
      <t xml:space="preserve">
Aplicar la herramienta de caracterización y diagnóstico a la población objetivo a través de la plataforma de la UPI (Unidades Productivas Informales), la cual permitirá establecer la situación financiera del micronegocio en el corto plazo, para plantear oportunidades de mejora. La información recolectada permite obtener información relevante para el desarrollo de este programa.</t>
    </r>
  </si>
  <si>
    <r>
      <rPr>
        <b/>
        <sz val="11"/>
        <color theme="1"/>
        <rFont val="Calibri"/>
        <family val="2"/>
        <scheme val="minor"/>
      </rPr>
      <t>Paso 3. Formación y asistencia técnica:</t>
    </r>
    <r>
      <rPr>
        <sz val="11"/>
        <color theme="1"/>
        <rFont val="Calibri"/>
        <family val="2"/>
        <scheme val="minor"/>
      </rPr>
      <t xml:space="preserve">
Para el desarrollo de este componente, las cámaras contarán con un kit de material didáctico compuesto por cartillas y formatos.
La formación y acompañamiento tendrán una intensidad de al menos 16 horas, entre sesiones colectivas e individuales. Una vez concluida la intervención principal, se deberá mantener el contacto con el micronegocio, para incluirlo en diferentes programas y conectarlo
con otras entidades que puedan fortalecerlo en otras áreas de su interés.                                                           
</t>
    </r>
  </si>
  <si>
    <t xml:space="preserve"> Formación y acompañamiento entre sesiones colectivas e individuales</t>
  </si>
  <si>
    <t>Planeacion</t>
  </si>
  <si>
    <t>Formación en fundamentos de negocios y salud financiera</t>
  </si>
  <si>
    <t>Proveer conocimientos básicos sobre los aspectos financieros que permiten a un micronegocio ser sostenible en el tiempo</t>
  </si>
  <si>
    <t>Formación en manejo de productos financieros</t>
  </si>
  <si>
    <t>Brindar a los micronegocios formación para el acceso y uso de los diferentes productos financieros</t>
  </si>
  <si>
    <t>Asistencia técnica para el desarrollo de un plan de mejoramiento financiero</t>
  </si>
  <si>
    <t xml:space="preserve">Ofrecer asesorías personalizadas a los micronegocios, para el desarrollo de un plan de mejoramiento financiero acorde a sus necesidades </t>
  </si>
  <si>
    <r>
      <rPr>
        <b/>
        <sz val="11"/>
        <color theme="1"/>
        <rFont val="Calibri"/>
        <family val="2"/>
        <scheme val="minor"/>
      </rPr>
      <t>Paso 4. Jornada financiera:</t>
    </r>
    <r>
      <rPr>
        <sz val="11"/>
        <color theme="1"/>
        <rFont val="Calibri"/>
        <family val="2"/>
        <scheme val="minor"/>
      </rPr>
      <t xml:space="preserve">
Se realizará un evento de conexión financiera para los micronegocios. A esta jornada se invitarán entidades financieras para que realicen asesorías personalizadas en apertura, acceso y uso de servicios digitales y no digitales de la banca, pertinentes a los micronegocios participantes. Para la realización de estas jornadas se espera que la cámara realice la convocatoria de la población y la logística del lugar. La convocatoria a las entidades financieras se efectuará con el apoyo de Banca de las Oportunidades.
Con el objetivo de identificar los resultados de la jornada financiera, se deberá llevar un registro de las citas desarrolladas, apertura o adquisición de productos financieros y expectativas de crédito, a través de la implementación de un formato que debe ser diligenciado por las entidades financieras participantes.
Se realizarán capacitaciones en materia de educación financiera, para los funcionarios de las Cámaras de Comercio interesados en este programa, con contenidos temáticos relacionados con las características y condiciones de acceso a productos y servicios financieros. Con estas capacitaciones se busca que la cámara esté en capacidad de brindar una formación pertinente a los micronegocios participantes del programa.</t>
    </r>
  </si>
  <si>
    <t xml:space="preserve"> Evento de conexión financiera para los micronegocios con entidades financieras para que realicen asesorías personalizadas, en apertura, acceso y uso de servicios digitales y no digitales de la banca, pertinentes a los micronegocios participantes</t>
  </si>
  <si>
    <t xml:space="preserve">Puerto Berrio, Yalí, Anorí, El Bagre
</t>
  </si>
  <si>
    <r>
      <rPr>
        <b/>
        <sz val="11"/>
        <color theme="1"/>
        <rFont val="Calibri"/>
        <family val="2"/>
        <scheme val="minor"/>
      </rPr>
      <t xml:space="preserve">Paso 1. </t>
    </r>
    <r>
      <rPr>
        <sz val="11"/>
        <color theme="1"/>
        <rFont val="Calibri"/>
        <family val="2"/>
        <scheme val="minor"/>
      </rPr>
      <t xml:space="preserve">
Caracterización y Diagnóstico: 
Aplicar la caracterización y diagnostico a la población objetivo a través de la herramienta Canvas la cual permitirá establecer la postura de la unidad productiva y como se llevan a cabo las actividades para plantear oportunidades de mejora. La información recolectada permite obtener información relevante para el desarrollo de este programa.
</t>
    </r>
  </si>
  <si>
    <r>
      <rPr>
        <b/>
        <sz val="11"/>
        <color theme="1"/>
        <rFont val="Calibri"/>
        <family val="2"/>
        <scheme val="minor"/>
      </rPr>
      <t xml:space="preserve">Paso 2. </t>
    </r>
    <r>
      <rPr>
        <sz val="11"/>
        <color theme="1"/>
        <rFont val="Calibri"/>
        <family val="2"/>
        <scheme val="minor"/>
      </rPr>
      <t xml:space="preserve">
Capacitación y Asesorías:
Se desarrollarán diferentes espacios de formación y acompañamiento en modalidad hibrida que contemplen el fortalecimiento de habilidades desde el ser, el conocer y el hacer así:
</t>
    </r>
  </si>
  <si>
    <t xml:space="preserve"> Espacios de formación y acompañamiento en modalidad hibrida que contemplen el fortalecimiento de habilidades desde el ser, el conocer y el hacer</t>
  </si>
  <si>
    <t xml:space="preserve">Modulo 1 
</t>
  </si>
  <si>
    <t>El SER</t>
  </si>
  <si>
    <t>Capacitación en temas como liderazgo, pensamiento crítico, mentalidad emprendedora, valores femenines hacia sus negocios</t>
  </si>
  <si>
    <t>Auditorio Cámara de Comercio
Virtual</t>
  </si>
  <si>
    <t xml:space="preserve">Modulo 2
</t>
  </si>
  <si>
    <t>El CONOCER</t>
  </si>
  <si>
    <t>Cómo desarrollar un buen plan de negocios, DOFA, CANVAS, Metodología de creación sistémica del empresario</t>
  </si>
  <si>
    <t xml:space="preserve">Modulo 3
</t>
  </si>
  <si>
    <t>El HACER</t>
  </si>
  <si>
    <t>Capacitacion en temas de vitrinismo, servicio al cliente y marketing digital aplicado.</t>
  </si>
  <si>
    <r>
      <rPr>
        <b/>
        <sz val="11"/>
        <color theme="1"/>
        <rFont val="Calibri"/>
        <family val="2"/>
        <scheme val="minor"/>
      </rPr>
      <t>Paso 3.</t>
    </r>
    <r>
      <rPr>
        <sz val="11"/>
        <color theme="1"/>
        <rFont val="Calibri"/>
        <family val="2"/>
        <scheme val="minor"/>
      </rPr>
      <t xml:space="preserve">
Evento Comercial y Capital Semilla:
Se realizará una feria comercial de mujeres, en donde se busque resaltar la equidad, solidaridad y resiliencia de las mujeres que participan en este espacio con el fin de crear redes de reconocimiento, empresariales y encadenamientos productivos entre ellas a nivel local.  </t>
    </r>
  </si>
  <si>
    <t xml:space="preserve">
Puerto Berrio, Anorí</t>
  </si>
  <si>
    <t xml:space="preserve">Paso 1. 
Caracterización y Diagnóstico: 
Aplicar la herramienta de caracterización y diagnostico a través del modelo de negocio Canvas, la cual permitirá establecer y conocer la postura de los jóvenes y adolescentes frente al interés y motivación a la hora de emprender, además evaluar el estado del micronegocio y conocer las oportunidades de mejora en cada una de sus áreas, es muy útil desarrollar y aplicar esta metodología, para el diseño, descripción y análisis de los respectivos modelos de negocios que actualmente ejercen. La información recolectada permite obtener información relevante para el desarrollo del programa.
</t>
  </si>
  <si>
    <r>
      <rPr>
        <b/>
        <sz val="11"/>
        <color theme="1"/>
        <rFont val="Calibri"/>
        <family val="2"/>
        <scheme val="minor"/>
      </rPr>
      <t xml:space="preserve">Paso 2. </t>
    </r>
    <r>
      <rPr>
        <sz val="11"/>
        <color theme="1"/>
        <rFont val="Calibri"/>
        <family val="2"/>
        <scheme val="minor"/>
      </rPr>
      <t xml:space="preserve">
Talleres de Formación y Fortalecimiento:
El programa tiene una duración de tres (3) meses, y se desarrollara a través de talleres de formación en distintos temas, dirigido a los jóvenes y adolescentes que deseen mejorar sus competencias entregando así bases sólidas para la apertura o creación de empresas y el fortalecimiento de los micronegocios ya constituidos. El programa se realizará en modalidad hibrida denominado ENTORNO JOVEN; el cual desarrolla las competencias del , y  de manera dinámica a través de temas como: , , , para que los jóvenes y adolescentes puedan insertarse en el mundo comercial y empresarial de manera adecuada.
Además, se iniciará con un taller complemento llamado 
Estos espacios serán hasta para 50 jóvenes.</t>
    </r>
  </si>
  <si>
    <t>SER</t>
  </si>
  <si>
    <t>Mentalidad emprendedora</t>
  </si>
  <si>
    <t>Mejorar las competencias de los jovenes entregando y mejoreando bases sólidas para la apertura o creación de empresas y el fortalecimiento de los micronegocios ya constituidos</t>
  </si>
  <si>
    <t xml:space="preserve">HACER </t>
  </si>
  <si>
    <t>Productividad, creatividad, estrategia</t>
  </si>
  <si>
    <t>CONOCER</t>
  </si>
  <si>
    <t>Finanzas, transformación digital, mercadeo y comercialización</t>
  </si>
  <si>
    <t>Taller de activación de mentalidad emprendedora” que consiste en inspirar y fortalecer a los emprendedores asistentes a través de un espacio interactivo dirigido a activar su mentalidad emprendedora.
•	Mentalidad emprendedora: Enfocado en activar la mentalidad emprendedora, conociendo casos de éxito regionales de primera mano, así como herramientas y metodologías para su fortalecimiento.
•	Productividad: Uso eficiente del tiempo y los recursos.
•	Creatividad: Generar ideas o estrategias diferenciadoras. 
•	Estrategia: Qué hacer, cómo hacer y cuando hacerlo. 
•	Finanzas: Manejo de Inversión, ahorro y gasto.
•	Transformación digital: Uso y aplicación de nuevas tecnologías.
•	Mercadeo: Precio, promoción, distribución y ventas.
•	Formalización: Aspecto legales en formalización empresarial.</t>
  </si>
  <si>
    <t>Inspirar y fortalecer a los emprendedores asistentes a través de un espacio interactivo dirigido a activar su mentalidad emprendedora</t>
  </si>
  <si>
    <r>
      <rPr>
        <b/>
        <sz val="11"/>
        <color theme="1"/>
        <rFont val="Calibri"/>
        <family val="2"/>
        <scheme val="minor"/>
      </rPr>
      <t>Paso 3.</t>
    </r>
    <r>
      <rPr>
        <sz val="11"/>
        <color theme="1"/>
        <rFont val="Calibri"/>
        <family val="2"/>
        <scheme val="minor"/>
      </rPr>
      <t xml:space="preserve">
Evento Comercial y Capital Semilla
Se realizará una feria comercial con los jóvenes y adolescentes emprendedores, con el objetivo de aumentar la visibilidad de sus micronegocios ante compradores potenciales, además encontrar proveedores y generar ventas. También es una buena manera de presentar un nuevo producto o servicio. Es una promoción dinámica que genera una ruta de reconocimiento a nivel local. 
</t>
    </r>
  </si>
  <si>
    <t>Aumentar el conocimiento de los empresarios por medio de asesorías en digitalización de procesos, aumentando el valor para el cliente y
generando nuevas oportunidades de ingresos, accediendo a nuevos mercados en el ecosistema empresarial de los municipios jurisdicción de la Cámara de Comercio del Magdalena Medio y Nordeste Antioqueño.</t>
  </si>
  <si>
    <r>
      <rPr>
        <b/>
        <sz val="11"/>
        <color theme="1"/>
        <rFont val="Calibri"/>
        <family val="2"/>
        <scheme val="minor"/>
      </rPr>
      <t>Paso 1. Convocatoria:</t>
    </r>
    <r>
      <rPr>
        <sz val="11"/>
        <color theme="1"/>
        <rFont val="Calibri"/>
        <family val="2"/>
        <scheme val="minor"/>
      </rPr>
      <t xml:space="preserve">
Se desarrollará la convocatoria del programa a través de publicaciones en página web y redes sociales o a través de pautas y perifoneo en emisoras municipales. </t>
    </r>
  </si>
  <si>
    <r>
      <rPr>
        <b/>
        <sz val="11"/>
        <color theme="1"/>
        <rFont val="Calibri"/>
        <family val="2"/>
        <scheme val="minor"/>
      </rPr>
      <t xml:space="preserve">Paso 2. Socialización del proyecto. </t>
    </r>
    <r>
      <rPr>
        <sz val="11"/>
        <color theme="1"/>
        <rFont val="Calibri"/>
        <family val="2"/>
        <scheme val="minor"/>
      </rPr>
      <t>Socializar el proyecto en torno a la participación de los comerciantes del área de influencia, por medio de una metodología lúdica, participativa y con un orden del día claro, los profesionales con experiencia en emprendimiento e innovación, con los profesionales e invitados de la CCMMNA, establecerán una guía para
realizar la socialización en cada municipio del proyecto de manera presencial de manera grupal. También se realizarán visitas individuales para aquellos comerciantes que se les dificulte dejar el negocio. Se contará también con una socialización virtual, con una conferencia de impacto e invitados.</t>
    </r>
  </si>
  <si>
    <r>
      <rPr>
        <b/>
        <sz val="11"/>
        <color theme="1"/>
        <rFont val="Calibri"/>
        <family val="2"/>
        <scheme val="minor"/>
      </rPr>
      <t>Paso 3. Inmersión participativa y activa negocio por negocio, a través de asistencia técnica especializada:</t>
    </r>
    <r>
      <rPr>
        <sz val="11"/>
        <color theme="1"/>
        <rFont val="Calibri"/>
        <family val="2"/>
        <scheme val="minor"/>
      </rPr>
      <t xml:space="preserve">
Asesoría En Redes Sociales.
Asesoría En Plataformas Digitales.
Asesoría En Medios Audiovisuales Desde El Celular (Fotografía Y Videos).
Asesoría En Servicio Al Cliente En Medios Digitales.</t>
    </r>
  </si>
  <si>
    <r>
      <t xml:space="preserve">
</t>
    </r>
    <r>
      <rPr>
        <b/>
        <sz val="11"/>
        <color theme="1"/>
        <rFont val="Calibri"/>
        <family val="2"/>
        <scheme val="minor"/>
      </rPr>
      <t>Paso 1. Convocatoria:</t>
    </r>
    <r>
      <rPr>
        <sz val="11"/>
        <color theme="1"/>
        <rFont val="Calibri"/>
        <family val="2"/>
        <scheme val="minor"/>
      </rPr>
      <t xml:space="preserve">
Se desarrollará la convocatoria del programa a través de publicaciones en página web y redes sociales o a través de pautas y perifoneo en emisoras municipales. 
</t>
    </r>
  </si>
  <si>
    <r>
      <rPr>
        <b/>
        <sz val="11"/>
        <color theme="1"/>
        <rFont val="Calibri"/>
        <family val="2"/>
        <scheme val="minor"/>
      </rPr>
      <t>Paso 3.</t>
    </r>
    <r>
      <rPr>
        <sz val="11"/>
        <color theme="1"/>
        <rFont val="Calibri"/>
        <family val="2"/>
        <scheme val="minor"/>
      </rPr>
      <t xml:space="preserve"> Creacion del Plan de Trabajo a partir de los resultados del diagnóstico empresarial.</t>
    </r>
  </si>
  <si>
    <r>
      <rPr>
        <b/>
        <sz val="11"/>
        <color theme="1"/>
        <rFont val="Calibri"/>
        <family val="2"/>
        <scheme val="minor"/>
      </rPr>
      <t xml:space="preserve">Paso 4. Acompañamiento grupal. </t>
    </r>
    <r>
      <rPr>
        <sz val="11"/>
        <color theme="1"/>
        <rFont val="Calibri"/>
        <family val="2"/>
        <scheme val="minor"/>
      </rPr>
      <t xml:space="preserve">
A través de ciclos de formaciones en temas de servicio al cliente, financieros, normativos y comerciales.</t>
    </r>
  </si>
  <si>
    <r>
      <rPr>
        <b/>
        <sz val="11"/>
        <color theme="1"/>
        <rFont val="Calibri"/>
        <family val="2"/>
        <scheme val="minor"/>
      </rPr>
      <t>Paso 5. Acompañamiento individual.</t>
    </r>
    <r>
      <rPr>
        <sz val="11"/>
        <color theme="1"/>
        <rFont val="Calibri"/>
        <family val="2"/>
        <scheme val="minor"/>
      </rPr>
      <t xml:space="preserve">
A través de asesorias individuales empresariales y especializadas para el cierre de brechas.</t>
    </r>
  </si>
  <si>
    <r>
      <rPr>
        <b/>
        <sz val="11"/>
        <color theme="1"/>
        <rFont val="Calibri"/>
        <family val="2"/>
        <scheme val="minor"/>
      </rPr>
      <t>Paso 6. Relacionamiento comercial.</t>
    </r>
    <r>
      <rPr>
        <sz val="11"/>
        <color theme="1"/>
        <rFont val="Calibri"/>
        <family val="2"/>
        <scheme val="minor"/>
      </rPr>
      <t xml:space="preserve">
Se desarrollará una muestra comercial con las empresas participantes del programa.</t>
    </r>
  </si>
  <si>
    <t>EMPRENDE TU FUTURO</t>
  </si>
  <si>
    <t>Nota en medios</t>
  </si>
  <si>
    <t>Video de invitación mmotivacional</t>
  </si>
  <si>
    <t>Radio</t>
  </si>
  <si>
    <t>Televisión</t>
  </si>
  <si>
    <t>Redes sociales</t>
  </si>
  <si>
    <t>ÁREA</t>
  </si>
  <si>
    <t>ACCION</t>
  </si>
  <si>
    <t>NOMBRE DE LA ACCIÓN</t>
  </si>
  <si>
    <t>ALIADO</t>
  </si>
  <si>
    <t>FECHA INICIO DEL PROGRAMA</t>
  </si>
  <si>
    <t>RESPONSABLE DEL PROGRAMA</t>
  </si>
  <si>
    <t>RESPONSABLE DE LA INFORMACIÓN (EDITOR)</t>
  </si>
  <si>
    <t>SECCIÓN</t>
  </si>
  <si>
    <t>NOMBRE DE LA ACTIVIDAD</t>
  </si>
  <si>
    <t>FECHA DE LA ACTIVIDAD</t>
  </si>
  <si>
    <t xml:space="preserve">MODALIDAD </t>
  </si>
  <si>
    <t>MUNICIPIO</t>
  </si>
  <si>
    <t>LUGAR/PLATAFORMA</t>
  </si>
  <si>
    <t>HORA  INICIAL</t>
  </si>
  <si>
    <t>HORA FINAL</t>
  </si>
  <si>
    <t>DURACIÓN</t>
  </si>
  <si>
    <t>REQUIERE PIEZA GRÁFICA</t>
  </si>
  <si>
    <t>TIPO DE PIEZA</t>
  </si>
  <si>
    <t>PUBLICACION EN REDES</t>
  </si>
  <si>
    <t>HOJA DE VIDA DEL CAPACITADOR</t>
  </si>
  <si>
    <t>LINK DE CONEXIÓN</t>
  </si>
  <si>
    <t>LUGAR</t>
  </si>
  <si>
    <t>FECHA SUGERIDA PUBLICACION</t>
  </si>
  <si>
    <t>CONTACTO PARA EVIDENCIAS</t>
  </si>
  <si>
    <t>ASISTENTES</t>
  </si>
  <si>
    <t>ID DE ASISTENTE</t>
  </si>
  <si>
    <t>NOMBRE</t>
  </si>
  <si>
    <t>ENCUESTA</t>
  </si>
  <si>
    <t>FECHA FINAL DEL PROGRAMA</t>
  </si>
  <si>
    <t>CERTIFICACIÓN</t>
  </si>
  <si>
    <t>EVIDENCIA</t>
  </si>
  <si>
    <t xml:space="preserve">Desarrollo Empresarial </t>
  </si>
  <si>
    <t>Capacitacion</t>
  </si>
  <si>
    <t>CTDE</t>
  </si>
  <si>
    <t>CREACIÓN DE VITRINA EMPRESARIAL</t>
  </si>
  <si>
    <t>N/I</t>
  </si>
  <si>
    <t>TEAMS</t>
  </si>
  <si>
    <t>No</t>
  </si>
  <si>
    <t>E-Card</t>
  </si>
  <si>
    <t>SENA</t>
  </si>
  <si>
    <t>MANIPULACIÓN E HIGIENE DE ALIMENTOS</t>
  </si>
  <si>
    <t>GRAMALOTE</t>
  </si>
  <si>
    <t>CONVERSATORIO-INCREMENTO DE PRECIOS EN PRODUCTOS, EN TIEMPOS DE PANDEMIA</t>
  </si>
  <si>
    <t>Vitrina empresarial</t>
  </si>
  <si>
    <t xml:space="preserve">Servicio al cliente - La magia de servir </t>
  </si>
  <si>
    <t xml:space="preserve">Higiene y Manipulación de Alimentos </t>
  </si>
  <si>
    <t>Bamcolombia</t>
  </si>
  <si>
    <t xml:space="preserve">Pasarela de pagos </t>
  </si>
  <si>
    <t>El arte de servir con estilo</t>
  </si>
  <si>
    <t xml:space="preserve">Servicio al cliente </t>
  </si>
  <si>
    <t>RISES</t>
  </si>
  <si>
    <t xml:space="preserve">Diplomado en gestión y formulación de proyectos </t>
  </si>
  <si>
    <t>CDTE</t>
  </si>
  <si>
    <t>Redes Sociales: Herramientas de apoyo</t>
  </si>
  <si>
    <t xml:space="preserve"> Herramientas de apoyo para la administración de redes sociales (fotografía digital, marca digital y Canvas)</t>
  </si>
  <si>
    <t xml:space="preserve">Rises </t>
  </si>
  <si>
    <t>Fotográfia de Producto</t>
  </si>
  <si>
    <t>Marketing Digital</t>
  </si>
  <si>
    <t>Tarde del Empresario</t>
  </si>
  <si>
    <t>VITRINA EMPRESARIAL</t>
  </si>
  <si>
    <t xml:space="preserve">Fortalecimiento Pitch club de Emprendedores </t>
  </si>
  <si>
    <t xml:space="preserve">Redes Sociales - Herramientas de Apoyo para la Administración </t>
  </si>
  <si>
    <t>PRIMEROS AUXILIOS</t>
  </si>
  <si>
    <t>Redes Sociales y Marketing Digital</t>
  </si>
  <si>
    <t>CCU</t>
  </si>
  <si>
    <t>Tarde el Empresario</t>
  </si>
  <si>
    <t>Fotografía Digital</t>
  </si>
  <si>
    <t>Gramalote</t>
  </si>
  <si>
    <t>Fotografía de Producto</t>
  </si>
  <si>
    <t xml:space="preserve">Tarde del empresario: Qué es el Metaverso </t>
  </si>
  <si>
    <t xml:space="preserve">Proyecta tu negocia a través de las lineas crédito </t>
  </si>
  <si>
    <t>Experiencia del Servicio y Customer Experience 4.0</t>
  </si>
  <si>
    <t>Fotografía de producto con celular para emprendedores</t>
  </si>
  <si>
    <t>Marketing Digital para emprendedores</t>
  </si>
  <si>
    <t xml:space="preserve">Tarde del empresario: El Arte se Servir con Estilo </t>
  </si>
  <si>
    <t>Dependencia Juridica</t>
  </si>
  <si>
    <t>ARTICULACION CON ACTORES INSTITUCIONALES Y GUBERNAMENTALES</t>
  </si>
  <si>
    <t xml:space="preserve">FORMALIZACION EMPRESARIAL </t>
  </si>
  <si>
    <t xml:space="preserve">EJERCITO NACIONAL </t>
  </si>
  <si>
    <t xml:space="preserve">CAPACITACION EN TEMAS DE CREACION DE EMPRESAS </t>
  </si>
  <si>
    <t>CCMA</t>
  </si>
  <si>
    <t>REGISTRO DE MARCA (Camila Zapata Garces)</t>
  </si>
  <si>
    <t>REUNIÓN COMO FORMALIZAR TU NEGOCIO (DIANA BEDOYA)</t>
  </si>
  <si>
    <t>INVIMA</t>
  </si>
  <si>
    <t>TRAMITES DE ALIMENTOS ANTE EL INVIMA</t>
  </si>
  <si>
    <t>CONFECÁMAS</t>
  </si>
  <si>
    <t xml:space="preserve">EMPRESAS BIC </t>
  </si>
  <si>
    <t>FORMALIZACIÓN Y ASPECTOS JURÍDICOS (DIANA BEDOYA)</t>
  </si>
  <si>
    <t>SIAT</t>
  </si>
  <si>
    <t xml:space="preserve">SIAT PRESENCIAL Mesa de Turismo Puerto Triunfo </t>
  </si>
  <si>
    <t>Dependencia Administrativa</t>
  </si>
  <si>
    <t>DIAN</t>
  </si>
  <si>
    <t>RÉGIMEN SIMPLE DE TRIBUTACIÓN, FACTURA Y NÓMINA ELECTRÓNICA</t>
  </si>
  <si>
    <t>COLPENSIONES</t>
  </si>
  <si>
    <t>PISO PROTECCIÓN SOCIAL</t>
  </si>
  <si>
    <t>FONTUR</t>
  </si>
  <si>
    <t>CHARLA DE CONTRIBUCIÓN PARAFISCAL</t>
  </si>
  <si>
    <t>FACTURACIÓN Y NÓMINA ELECTRÓNICA</t>
  </si>
  <si>
    <t>PTO NARE</t>
  </si>
  <si>
    <t>BENEFICIOS TRIBUTARIOS</t>
  </si>
  <si>
    <t xml:space="preserve">Administre los costos de tu empresa </t>
  </si>
  <si>
    <t>REQUERIMIENTOS</t>
  </si>
  <si>
    <t>VALOR UNITARIO</t>
  </si>
  <si>
    <t>MEDIO</t>
  </si>
  <si>
    <t>CONTACTO</t>
  </si>
  <si>
    <t>Video Institucional</t>
  </si>
  <si>
    <t>Desplazamiento equipo</t>
  </si>
  <si>
    <t>Preproducción: Scouting, transporte, alimentación, hospedaje, Dirección General, Fotografía</t>
  </si>
  <si>
    <t>Producción: Grabación profesional FS7 Sony, Ópticas, Dron &amp; Dolly (personal profesional para cada proceso) Director, Camarógrafo, asistente de cámara, Luminotécnico, asistente, piloto de dron, conductor.</t>
  </si>
  <si>
    <t>Postproducción: Visualización y pietaje del material para media log, Edición No lineal y Composición Digital, Graficación integrada para pisos, cortinillas, gráficos y generación de caracteres,
Locución profesional, Cabina de audio para locución profesional, Musicalización y mezcla de audio con música de librería propia</t>
  </si>
  <si>
    <t>Viaticos por día</t>
  </si>
  <si>
    <t>4 días de promoción</t>
  </si>
  <si>
    <t>Emisión de nota periodistica</t>
  </si>
  <si>
    <t xml:space="preserve">Teleberrío </t>
  </si>
  <si>
    <t xml:space="preserve">Canal local Vegachí </t>
  </si>
  <si>
    <t>Emisión cuña radial Yolombó</t>
  </si>
  <si>
    <t>Emisión: 1 cuña 12 veces</t>
  </si>
  <si>
    <t>89.4 FM Estereo</t>
  </si>
  <si>
    <t>Emisión cuña radial Maceo</t>
  </si>
  <si>
    <t>Stereo 107.4 FM</t>
  </si>
  <si>
    <t>Emisión cuña Nohemí</t>
  </si>
  <si>
    <t>Emisión 1 cuña 10 veces</t>
  </si>
  <si>
    <t>RTP 89.4 FM</t>
  </si>
  <si>
    <t>Emisión ASOREDES</t>
  </si>
  <si>
    <t>1 Nota radial al mes de 3 a 5 min</t>
  </si>
  <si>
    <t>Emisora en 16 municipios, menos Remedios y Puerto Nare</t>
  </si>
  <si>
    <t>Producción cuña Yolombó</t>
  </si>
  <si>
    <t>1 Cuña</t>
  </si>
  <si>
    <t>Producción cuña Maceo</t>
  </si>
  <si>
    <t>Producción cuña Nohemí</t>
  </si>
  <si>
    <t>1 cuña</t>
  </si>
  <si>
    <t>Producción Programa Nohemí</t>
  </si>
  <si>
    <t>Producción de 1 min</t>
  </si>
  <si>
    <t>Producción de 30 min</t>
  </si>
  <si>
    <t>Emisión Microprograma Nohemí</t>
  </si>
  <si>
    <t>Emisión de 15 min</t>
  </si>
  <si>
    <t>Microprogramas</t>
  </si>
  <si>
    <t xml:space="preserve">Creación y producción </t>
  </si>
  <si>
    <t>Emisión</t>
  </si>
  <si>
    <t>Admistración de micrositio</t>
  </si>
  <si>
    <r>
      <rPr>
        <b/>
        <sz val="11"/>
        <color theme="1"/>
        <rFont val="Calibri"/>
        <family val="2"/>
        <scheme val="minor"/>
      </rPr>
      <t xml:space="preserve">Soporte: </t>
    </r>
    <r>
      <rPr>
        <sz val="11"/>
        <color theme="1"/>
        <rFont val="Calibri"/>
        <family val="2"/>
        <scheme val="minor"/>
      </rPr>
      <t xml:space="preserve">Hasta 4 horas mensuales
</t>
    </r>
    <r>
      <rPr>
        <b/>
        <sz val="11"/>
        <color theme="1"/>
        <rFont val="Calibri"/>
        <family val="2"/>
        <scheme val="minor"/>
      </rPr>
      <t xml:space="preserve">Administración: 
</t>
    </r>
    <r>
      <rPr>
        <sz val="11"/>
        <color theme="1"/>
        <rFont val="Calibri"/>
        <family val="2"/>
        <scheme val="minor"/>
      </rPr>
      <t>"El servicio de administración incluye x mes :
-Montaje de artículos (hasta 3 artículos)
-Montaje de piezas (banners, fotos) (hasta 4 piezas)
-Actualizaciones o cambios de texto (direcciones, teléfonos, productos, textos, etc) (Hasta 5 cambios)""
Todo el contenido debe ser suminustrado por el cliente"</t>
    </r>
  </si>
  <si>
    <t>Diseño de Logo</t>
  </si>
  <si>
    <t>Diseño de logo y aplicaciones</t>
  </si>
  <si>
    <t>Post estático para redes sociales sin plantilla</t>
  </si>
  <si>
    <t xml:space="preserve">Incluye la creación, producción (diseño y copies) de la pieza para redes sociales. Incluye imágenes de stock. </t>
  </si>
  <si>
    <t>Publicación de Edicto</t>
  </si>
  <si>
    <t>Blanco y negro-17.4cm alto*9.5cm ancho</t>
  </si>
  <si>
    <t>El Colombiano</t>
  </si>
  <si>
    <t>Blanco y negro-14.4cm alto*9.5cm ancho</t>
  </si>
  <si>
    <t>Nota de Consejo de Redacción</t>
  </si>
  <si>
    <t>Teleantioquia</t>
  </si>
  <si>
    <t>rcmorales@teleantioquia.com.co</t>
  </si>
  <si>
    <t>Diseño Volantes</t>
  </si>
  <si>
    <t>Diseño de plegables</t>
  </si>
  <si>
    <t>Diseño de Periodicos murales</t>
  </si>
  <si>
    <t>Propuestas</t>
  </si>
  <si>
    <t>Tareas</t>
  </si>
  <si>
    <t>Responsable</t>
  </si>
  <si>
    <t xml:space="preserve">Fecha para revisión </t>
  </si>
  <si>
    <t>Observaciones eventos anteriores</t>
  </si>
  <si>
    <t>Dudas</t>
  </si>
  <si>
    <t>Fuente</t>
  </si>
  <si>
    <t>Presupuesto</t>
  </si>
  <si>
    <t>Maria estar afuera con don Humberto para que los tratemos bien</t>
  </si>
  <si>
    <t>CUALES SON LAS SUGERENCIAS PARA ACCIONAR DESDE</t>
  </si>
  <si>
    <t>Piezas de invitación a renovar, conteo regresivo y agradecimientos 1 de abril por renovar</t>
  </si>
  <si>
    <t xml:space="preserve">Pantallas videos emotivos, ganador </t>
  </si>
  <si>
    <t>Quejas por hostigamiento, enviando mensajes</t>
  </si>
  <si>
    <t>Enviar por uno o 2 medios semanal, no todos los canales</t>
  </si>
  <si>
    <t>Censista</t>
  </si>
  <si>
    <t>Premio que no se pase</t>
  </si>
  <si>
    <t>Jornada de Renovación</t>
  </si>
  <si>
    <t>Guiones</t>
  </si>
  <si>
    <t>Victor</t>
  </si>
  <si>
    <t>Pendiente</t>
  </si>
  <si>
    <t>Boleta</t>
  </si>
  <si>
    <t>Necesito fechas, lugares, asesor</t>
  </si>
  <si>
    <t xml:space="preserve">Analisis de Resultado: Para conocer que acciones hacer en base a esto ejemplo capacitaciones, donde fortalecer </t>
  </si>
  <si>
    <t>Generar acciones basados en los resultados arrojados, revisar la posibilidad de mejorar conectividad</t>
  </si>
  <si>
    <t>Fechas, lugares, asesores</t>
  </si>
  <si>
    <t>Capacitación a los del censo, programas Cámara</t>
  </si>
  <si>
    <t>Boletin</t>
  </si>
  <si>
    <t>Inscripciones Módulo 1 Orientación empresarial</t>
  </si>
  <si>
    <t>Piezas de inscripción</t>
  </si>
  <si>
    <t>Replantear lo de las asistencias virtuales</t>
  </si>
  <si>
    <t>Municipios que abarca, donde va ser el proximo año</t>
  </si>
  <si>
    <t>Seguimiento real de tareas</t>
  </si>
  <si>
    <t>Módulo 2</t>
  </si>
  <si>
    <t>Pieza de invitación a la conexión</t>
  </si>
  <si>
    <t>Aliados</t>
  </si>
  <si>
    <t>Como se mide porque se certifica</t>
  </si>
  <si>
    <t>Cadana de Valor</t>
  </si>
  <si>
    <t>certificación puntos para Emprende tu futuro</t>
  </si>
  <si>
    <t>Definir en la etapas cuando se presentaran avances</t>
  </si>
  <si>
    <t>Costeo del producto</t>
  </si>
  <si>
    <t>Módulo 4</t>
  </si>
  <si>
    <t>Crecer es posible</t>
  </si>
  <si>
    <t>Reel</t>
  </si>
  <si>
    <t>Módulo 5</t>
  </si>
  <si>
    <t>Módulo 6</t>
  </si>
  <si>
    <t>Comercialización efectiva de productos y servicios
Aspectos legales en formalización empresarial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</si>
</sst>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21" x14ac:knownFonts="1">
    <font>
      <sz val="11"/>
      <color theme="1"/>
      <name val="Calibri"/>
      <family val="2"/>
      <scheme val="minor"/>
    </font>
    <font>
      <b/>
      <sz val="11"/>
      <color theme="1"/>
      <name val="Calibri"/>
      <family val="2"/>
      <scheme val="minor"/>
    </font>
    <font>
      <u/>
      <sz val="11"/>
      <color theme="10"/>
      <name val="Calibri"/>
      <family val="2"/>
      <scheme val="minor"/>
    </font>
    <font>
      <sz val="12"/>
      <color theme="1"/>
      <name val="Calibri"/>
      <family val="2"/>
      <scheme val="minor"/>
    </font>
    <font>
      <sz val="11"/>
      <color theme="1"/>
      <name val="Calibri"/>
      <family val="2"/>
      <scheme val="minor"/>
    </font>
    <font>
      <b/>
      <sz val="12"/>
      <color theme="1"/>
      <name val="Calibri"/>
      <family val="2"/>
      <scheme val="minor"/>
    </font>
    <font>
      <b/>
      <sz val="10"/>
      <color theme="1"/>
      <name val="Calibri"/>
      <family val="2"/>
      <scheme val="minor"/>
    </font>
    <font>
      <sz val="10"/>
      <color theme="1"/>
      <name val="Calibri"/>
      <family val="2"/>
      <scheme val="minor"/>
    </font>
    <font>
      <sz val="11"/>
      <color rgb="FF000000"/>
      <name val="Calibri"/>
      <family val="2"/>
      <scheme val="minor"/>
    </font>
    <font>
      <sz val="11"/>
      <color rgb="FF000000"/>
      <name val="Calibri"/>
      <family val="2"/>
      <scheme val="minor"/>
    </font>
    <font>
      <sz val="9"/>
      <color rgb="FF1F1F1F"/>
      <name val="Roboto"/>
    </font>
    <font>
      <sz val="8"/>
      <name val="Calibri"/>
      <family val="2"/>
      <scheme val="minor"/>
    </font>
    <font>
      <sz val="11"/>
      <name val="Calibri"/>
      <family val="2"/>
      <scheme val="minor"/>
    </font>
    <font>
      <sz val="11"/>
      <color rgb="FF000000"/>
      <name val="Calibri"/>
      <family val="2"/>
      <charset val="1"/>
      <scheme val="minor"/>
    </font>
    <font>
      <sz val="11"/>
      <color rgb="FF000000"/>
      <name val="Calibri"/>
      <family val="2"/>
      <scheme val="minor"/>
    </font>
    <font>
      <sz val="10"/>
      <color rgb="FF000000"/>
      <name val="Arial"/>
      <family val="2"/>
    </font>
    <font>
      <sz val="10"/>
      <color rgb="FF000000"/>
      <name val="Arial"/>
      <family val="2"/>
    </font>
    <font>
      <sz val="11"/>
      <color theme="1"/>
      <name val="Arial"/>
      <family val="2"/>
    </font>
    <font>
      <b/>
      <sz val="11"/>
      <color theme="1"/>
      <name val="Arial"/>
      <family val="2"/>
    </font>
    <font>
      <b/>
      <sz val="12"/>
      <color theme="0"/>
      <name val="Calibri"/>
      <family val="2"/>
      <scheme val="minor"/>
    </font>
    <font>
      <sz val="11"/>
      <color theme="1"/>
      <name val="Times New Roman"/>
      <family val="1"/>
    </font>
  </fonts>
  <fills count="12">
    <fill>
      <patternFill patternType="none"/>
    </fill>
    <fill>
      <patternFill patternType="gray125"/>
    </fill>
    <fill>
      <patternFill patternType="solid">
        <fgColor theme="5"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rgb="FF5B9BD5"/>
        <bgColor rgb="FF000000"/>
      </patternFill>
    </fill>
    <fill>
      <patternFill patternType="solid">
        <fgColor theme="7" tint="0.39997558519241921"/>
        <bgColor indexed="64"/>
      </patternFill>
    </fill>
    <fill>
      <patternFill patternType="solid">
        <fgColor rgb="FF00FF00"/>
        <bgColor indexed="64"/>
      </patternFill>
    </fill>
    <fill>
      <patternFill patternType="solid">
        <fgColor rgb="FFFFFFFF"/>
        <bgColor indexed="64"/>
      </patternFill>
    </fill>
    <fill>
      <patternFill patternType="solid">
        <fgColor theme="4" tint="0.79998168889431442"/>
        <bgColor theme="4" tint="0.79998168889431442"/>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medium">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indexed="64"/>
      </left>
      <right style="thin">
        <color rgb="FF000000"/>
      </right>
      <top style="thin">
        <color rgb="FF000000"/>
      </top>
      <bottom/>
      <diagonal/>
    </border>
    <border>
      <left style="thin">
        <color rgb="FF000000"/>
      </left>
      <right style="thin">
        <color indexed="64"/>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theme="4"/>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diagonal/>
    </border>
    <border>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theme="4" tint="0.39997558519241921"/>
      </left>
      <right/>
      <top style="medium">
        <color rgb="FF000000"/>
      </top>
      <bottom style="thin">
        <color theme="4" tint="0.39997558519241921"/>
      </bottom>
      <diagonal/>
    </border>
    <border>
      <left style="thin">
        <color indexed="64"/>
      </left>
      <right/>
      <top style="medium">
        <color rgb="FF000000"/>
      </top>
      <bottom style="thin">
        <color theme="4" tint="0.39997558519241921"/>
      </bottom>
      <diagonal/>
    </border>
    <border>
      <left style="thin">
        <color indexed="64"/>
      </left>
      <right style="thin">
        <color rgb="FF000000"/>
      </right>
      <top style="medium">
        <color rgb="FF000000"/>
      </top>
      <bottom style="thin">
        <color theme="4" tint="0.39997558519241921"/>
      </bottom>
      <diagonal/>
    </border>
    <border>
      <left style="medium">
        <color indexed="64"/>
      </left>
      <right/>
      <top style="medium">
        <color rgb="FF000000"/>
      </top>
      <bottom style="thin">
        <color theme="4" tint="0.39997558519241921"/>
      </bottom>
      <diagonal/>
    </border>
    <border>
      <left/>
      <right/>
      <top style="medium">
        <color rgb="FF000000"/>
      </top>
      <bottom style="thin">
        <color theme="4" tint="0.39997558519241921"/>
      </bottom>
      <diagonal/>
    </border>
    <border>
      <left style="medium">
        <color indexed="64"/>
      </left>
      <right style="medium">
        <color indexed="64"/>
      </right>
      <top style="medium">
        <color rgb="FF000000"/>
      </top>
      <bottom style="thin">
        <color theme="4" tint="0.39997558519241921"/>
      </bottom>
      <diagonal/>
    </border>
    <border>
      <left style="thin">
        <color indexed="64"/>
      </left>
      <right/>
      <top style="thin">
        <color indexed="64"/>
      </top>
      <bottom style="thin">
        <color theme="4" tint="0.39997558519241921"/>
      </bottom>
      <diagonal/>
    </border>
    <border>
      <left style="thin">
        <color indexed="64"/>
      </left>
      <right style="thin">
        <color rgb="FF000000"/>
      </right>
      <top style="thin">
        <color indexed="64"/>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s>
  <cellStyleXfs count="4">
    <xf numFmtId="0" fontId="0" fillId="0" borderId="0"/>
    <xf numFmtId="0" fontId="2" fillId="0" borderId="0" applyNumberFormat="0" applyFill="0" applyBorder="0" applyAlignment="0" applyProtection="0"/>
    <xf numFmtId="9" fontId="4" fillId="0" borderId="0" applyFont="0" applyFill="0" applyBorder="0" applyAlignment="0" applyProtection="0"/>
    <xf numFmtId="44" fontId="4" fillId="0" borderId="0" applyFont="0" applyFill="0" applyBorder="0" applyAlignment="0" applyProtection="0"/>
  </cellStyleXfs>
  <cellXfs count="381">
    <xf numFmtId="0" fontId="0" fillId="0" borderId="0" xfId="0"/>
    <xf numFmtId="0" fontId="0" fillId="2" borderId="3" xfId="0" applyFill="1" applyBorder="1"/>
    <xf numFmtId="0" fontId="1" fillId="2" borderId="4" xfId="0" applyFont="1" applyFill="1" applyBorder="1" applyAlignment="1">
      <alignment horizontal="center"/>
    </xf>
    <xf numFmtId="0" fontId="0" fillId="3" borderId="9" xfId="0" applyFill="1" applyBorder="1"/>
    <xf numFmtId="0" fontId="0" fillId="0" borderId="1" xfId="0" applyBorder="1"/>
    <xf numFmtId="0" fontId="1" fillId="0" borderId="4" xfId="0" applyFont="1" applyBorder="1" applyAlignment="1">
      <alignment horizontal="center"/>
    </xf>
    <xf numFmtId="0" fontId="0" fillId="0" borderId="0" xfId="0" applyAlignment="1">
      <alignment horizontal="right"/>
    </xf>
    <xf numFmtId="0" fontId="0" fillId="0" borderId="0" xfId="0" applyAlignment="1">
      <alignment wrapText="1"/>
    </xf>
    <xf numFmtId="0" fontId="2" fillId="3" borderId="11" xfId="1" applyFill="1" applyBorder="1"/>
    <xf numFmtId="0" fontId="1" fillId="2" borderId="4" xfId="0" applyFont="1" applyFill="1" applyBorder="1" applyAlignment="1">
      <alignment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xf>
    <xf numFmtId="0" fontId="1" fillId="2" borderId="5" xfId="0" applyFont="1" applyFill="1" applyBorder="1" applyAlignment="1">
      <alignment horizontal="center"/>
    </xf>
    <xf numFmtId="0" fontId="1" fillId="2" borderId="3"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5" xfId="0" applyFont="1" applyFill="1" applyBorder="1" applyAlignment="1">
      <alignment wrapText="1"/>
    </xf>
    <xf numFmtId="0" fontId="5" fillId="0" borderId="1" xfId="0" applyFont="1" applyBorder="1" applyAlignment="1">
      <alignment horizontal="left"/>
    </xf>
    <xf numFmtId="0" fontId="1" fillId="0" borderId="14" xfId="0" applyFont="1" applyBorder="1"/>
    <xf numFmtId="0" fontId="1" fillId="0" borderId="17" xfId="0" applyFont="1" applyBorder="1" applyAlignment="1">
      <alignment horizontal="center"/>
    </xf>
    <xf numFmtId="0" fontId="3" fillId="0" borderId="1" xfId="0" applyFont="1" applyBorder="1"/>
    <xf numFmtId="0" fontId="3" fillId="0" borderId="1" xfId="0" applyFont="1" applyBorder="1" applyAlignment="1">
      <alignment horizontal="center"/>
    </xf>
    <xf numFmtId="0" fontId="3" fillId="0" borderId="3" xfId="0" applyFont="1" applyBorder="1"/>
    <xf numFmtId="0" fontId="1" fillId="0" borderId="13" xfId="0" applyFont="1" applyBorder="1" applyAlignment="1">
      <alignment horizontal="center" vertical="center"/>
    </xf>
    <xf numFmtId="0" fontId="1" fillId="0" borderId="16" xfId="0" applyFont="1" applyBorder="1" applyAlignment="1">
      <alignment wrapText="1"/>
    </xf>
    <xf numFmtId="0" fontId="0" fillId="0" borderId="0" xfId="0" applyAlignment="1">
      <alignment horizontal="center"/>
    </xf>
    <xf numFmtId="0" fontId="6" fillId="0" borderId="1" xfId="0" applyFont="1" applyBorder="1" applyAlignment="1">
      <alignment horizontal="center" vertical="center" textRotation="255"/>
    </xf>
    <xf numFmtId="0" fontId="1" fillId="0" borderId="7" xfId="0" applyFont="1" applyBorder="1"/>
    <xf numFmtId="0" fontId="3" fillId="0" borderId="20" xfId="0" applyFont="1" applyBorder="1" applyAlignment="1">
      <alignment horizontal="center"/>
    </xf>
    <xf numFmtId="0" fontId="3" fillId="0" borderId="18" xfId="0" applyFont="1" applyBorder="1" applyAlignment="1">
      <alignment horizontal="center"/>
    </xf>
    <xf numFmtId="0" fontId="2" fillId="3" borderId="7" xfId="1" applyFill="1" applyBorder="1"/>
    <xf numFmtId="0" fontId="0" fillId="0" borderId="6" xfId="0" applyBorder="1"/>
    <xf numFmtId="0" fontId="2" fillId="0" borderId="7" xfId="1" applyBorder="1"/>
    <xf numFmtId="0" fontId="0" fillId="0" borderId="9" xfId="0" applyBorder="1"/>
    <xf numFmtId="0" fontId="2" fillId="0" borderId="6" xfId="1" applyBorder="1"/>
    <xf numFmtId="0" fontId="0" fillId="0" borderId="7" xfId="0" applyBorder="1"/>
    <xf numFmtId="0" fontId="2" fillId="0" borderId="9" xfId="1" applyBorder="1"/>
    <xf numFmtId="0" fontId="1" fillId="2" borderId="5" xfId="0" applyFont="1" applyFill="1" applyBorder="1" applyAlignment="1">
      <alignment horizontal="center" vertical="center" wrapText="1"/>
    </xf>
    <xf numFmtId="0" fontId="1" fillId="2" borderId="3" xfId="0" applyFont="1" applyFill="1" applyBorder="1" applyAlignment="1">
      <alignment horizontal="center" wrapText="1"/>
    </xf>
    <xf numFmtId="0" fontId="3" fillId="2" borderId="4" xfId="0" applyFont="1" applyFill="1" applyBorder="1" applyAlignment="1">
      <alignment horizontal="center"/>
    </xf>
    <xf numFmtId="0" fontId="1" fillId="0" borderId="1" xfId="0" applyFont="1" applyBorder="1"/>
    <xf numFmtId="0" fontId="1" fillId="0" borderId="1" xfId="0" applyFont="1" applyBorder="1" applyAlignment="1">
      <alignment horizontal="right"/>
    </xf>
    <xf numFmtId="0" fontId="0" fillId="0" borderId="1" xfId="0" applyBorder="1" applyAlignment="1">
      <alignment horizontal="right"/>
    </xf>
    <xf numFmtId="0" fontId="2" fillId="0" borderId="1" xfId="1" applyBorder="1"/>
    <xf numFmtId="0" fontId="0" fillId="4" borderId="1" xfId="0" applyFill="1" applyBorder="1"/>
    <xf numFmtId="0" fontId="0" fillId="4" borderId="1" xfId="0" applyFill="1" applyBorder="1" applyAlignment="1">
      <alignment horizontal="right"/>
    </xf>
    <xf numFmtId="3" fontId="0" fillId="4" borderId="1" xfId="0" applyNumberFormat="1" applyFill="1" applyBorder="1"/>
    <xf numFmtId="0" fontId="0" fillId="4" borderId="1" xfId="0" applyFill="1" applyBorder="1" applyAlignment="1">
      <alignment vertical="center" wrapText="1"/>
    </xf>
    <xf numFmtId="0" fontId="0" fillId="4" borderId="1" xfId="0" applyFill="1" applyBorder="1" applyAlignment="1">
      <alignment horizontal="right" vertical="center" wrapText="1"/>
    </xf>
    <xf numFmtId="0" fontId="0" fillId="4" borderId="1" xfId="0" applyFill="1" applyBorder="1" applyAlignment="1">
      <alignment vertical="center"/>
    </xf>
    <xf numFmtId="0" fontId="0" fillId="4" borderId="1" xfId="0" applyFill="1" applyBorder="1" applyAlignment="1">
      <alignment horizontal="right"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wrapText="1"/>
    </xf>
    <xf numFmtId="0" fontId="3" fillId="0" borderId="10" xfId="0" applyFont="1" applyBorder="1" applyAlignment="1">
      <alignment horizontal="center"/>
    </xf>
    <xf numFmtId="0" fontId="3" fillId="0" borderId="5" xfId="0" applyFont="1" applyBorder="1"/>
    <xf numFmtId="0" fontId="3" fillId="0" borderId="5" xfId="0" applyFont="1" applyBorder="1" applyAlignment="1">
      <alignment horizontal="center"/>
    </xf>
    <xf numFmtId="0" fontId="1" fillId="0" borderId="15" xfId="0" applyFont="1" applyBorder="1"/>
    <xf numFmtId="0" fontId="3" fillId="0" borderId="4" xfId="0" applyFont="1" applyBorder="1"/>
    <xf numFmtId="0" fontId="3" fillId="0" borderId="4" xfId="0" applyFont="1" applyBorder="1" applyAlignment="1">
      <alignment horizontal="center"/>
    </xf>
    <xf numFmtId="0" fontId="1" fillId="2" borderId="8"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2" xfId="0" applyFont="1" applyBorder="1" applyAlignment="1">
      <alignment horizontal="center"/>
    </xf>
    <xf numFmtId="0" fontId="1" fillId="3" borderId="23" xfId="0" applyFont="1" applyFill="1" applyBorder="1" applyAlignment="1">
      <alignment horizontal="center" vertical="center"/>
    </xf>
    <xf numFmtId="0" fontId="2" fillId="3" borderId="3" xfId="1" applyFill="1" applyBorder="1" applyAlignment="1">
      <alignment vertical="center"/>
    </xf>
    <xf numFmtId="0" fontId="0" fillId="3" borderId="12" xfId="0" applyFill="1" applyBorder="1" applyAlignment="1">
      <alignment vertical="center"/>
    </xf>
    <xf numFmtId="0" fontId="0" fillId="3" borderId="1" xfId="0" applyFill="1" applyBorder="1" applyAlignment="1">
      <alignment vertical="top" wrapText="1"/>
    </xf>
    <xf numFmtId="0" fontId="2" fillId="3" borderId="1" xfId="1" applyFill="1" applyBorder="1"/>
    <xf numFmtId="14" fontId="0" fillId="3" borderId="1" xfId="0" applyNumberFormat="1" applyFill="1" applyBorder="1"/>
    <xf numFmtId="0" fontId="1" fillId="3" borderId="4" xfId="0" applyFont="1" applyFill="1" applyBorder="1" applyAlignment="1">
      <alignment horizontal="center" vertical="center"/>
    </xf>
    <xf numFmtId="0" fontId="2" fillId="3" borderId="3" xfId="1" applyFill="1" applyBorder="1"/>
    <xf numFmtId="0" fontId="0" fillId="3" borderId="3" xfId="0" applyFill="1" applyBorder="1"/>
    <xf numFmtId="0" fontId="0" fillId="3" borderId="3" xfId="0" applyFill="1" applyBorder="1" applyAlignment="1">
      <alignment wrapText="1"/>
    </xf>
    <xf numFmtId="0" fontId="0" fillId="3" borderId="4" xfId="0" applyFill="1" applyBorder="1"/>
    <xf numFmtId="0" fontId="0" fillId="3" borderId="4" xfId="0" applyFill="1" applyBorder="1" applyAlignment="1">
      <alignment wrapText="1"/>
    </xf>
    <xf numFmtId="0" fontId="2" fillId="3" borderId="4" xfId="1" applyFill="1" applyBorder="1"/>
    <xf numFmtId="0" fontId="0" fillId="3" borderId="1" xfId="0" applyFill="1" applyBorder="1" applyAlignment="1">
      <alignment wrapText="1"/>
    </xf>
    <xf numFmtId="0" fontId="0" fillId="3" borderId="1" xfId="0" applyFill="1" applyBorder="1"/>
    <xf numFmtId="0" fontId="0" fillId="3" borderId="5" xfId="0" applyFill="1" applyBorder="1" applyAlignment="1">
      <alignment wrapText="1"/>
    </xf>
    <xf numFmtId="0" fontId="0" fillId="3" borderId="5" xfId="0" applyFill="1" applyBorder="1"/>
    <xf numFmtId="0" fontId="0" fillId="3" borderId="1" xfId="0" applyFill="1" applyBorder="1" applyAlignment="1">
      <alignment horizontal="left"/>
    </xf>
    <xf numFmtId="0" fontId="1" fillId="3" borderId="5"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0" fillId="5" borderId="4" xfId="0" applyFill="1" applyBorder="1"/>
    <xf numFmtId="0" fontId="0" fillId="5" borderId="3" xfId="0" applyFill="1" applyBorder="1"/>
    <xf numFmtId="0" fontId="0" fillId="5" borderId="1" xfId="0" applyFill="1" applyBorder="1" applyAlignment="1">
      <alignment vertical="top" wrapText="1"/>
    </xf>
    <xf numFmtId="0" fontId="0" fillId="5" borderId="1" xfId="0" applyFill="1" applyBorder="1"/>
    <xf numFmtId="0" fontId="0" fillId="5" borderId="1" xfId="0" applyFill="1" applyBorder="1" applyAlignment="1">
      <alignment vertical="center"/>
    </xf>
    <xf numFmtId="0" fontId="1" fillId="5" borderId="5" xfId="0" applyFont="1" applyFill="1" applyBorder="1" applyAlignment="1">
      <alignment horizontal="center" vertical="center"/>
    </xf>
    <xf numFmtId="0" fontId="0" fillId="5" borderId="5" xfId="0" applyFill="1" applyBorder="1"/>
    <xf numFmtId="0" fontId="1" fillId="3" borderId="3" xfId="0" applyFont="1" applyFill="1" applyBorder="1" applyAlignment="1">
      <alignment horizontal="center" vertical="center"/>
    </xf>
    <xf numFmtId="0" fontId="0" fillId="3" borderId="0" xfId="0" applyFill="1"/>
    <xf numFmtId="0" fontId="0" fillId="3" borderId="1" xfId="0" applyFill="1" applyBorder="1" applyAlignment="1">
      <alignment vertical="center"/>
    </xf>
    <xf numFmtId="0" fontId="0" fillId="3" borderId="5" xfId="0" applyFill="1" applyBorder="1" applyAlignment="1">
      <alignment vertical="center"/>
    </xf>
    <xf numFmtId="0" fontId="8" fillId="0" borderId="24" xfId="0" applyFont="1" applyBorder="1" applyAlignment="1">
      <alignment horizontal="center" vertical="center" wrapText="1"/>
    </xf>
    <xf numFmtId="14" fontId="8" fillId="0" borderId="24" xfId="0" applyNumberFormat="1" applyFont="1" applyBorder="1" applyAlignment="1">
      <alignment horizontal="center" vertical="center" wrapText="1"/>
    </xf>
    <xf numFmtId="0" fontId="0" fillId="0" borderId="0" xfId="0"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2" fillId="0" borderId="24" xfId="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8" fillId="6" borderId="24" xfId="0" applyFont="1" applyFill="1" applyBorder="1" applyAlignment="1">
      <alignment horizontal="center" vertical="center" wrapText="1"/>
    </xf>
    <xf numFmtId="0" fontId="3" fillId="3" borderId="1" xfId="1" applyFont="1" applyFill="1" applyBorder="1"/>
    <xf numFmtId="14" fontId="3" fillId="0" borderId="1" xfId="0" applyNumberFormat="1" applyFont="1" applyBorder="1"/>
    <xf numFmtId="0" fontId="1" fillId="0" borderId="37" xfId="0" applyFont="1" applyBorder="1" applyAlignment="1">
      <alignment horizontal="center"/>
    </xf>
    <xf numFmtId="0" fontId="3" fillId="2" borderId="0" xfId="0" applyFont="1" applyFill="1" applyAlignment="1">
      <alignment horizontal="center"/>
    </xf>
    <xf numFmtId="0" fontId="3" fillId="0" borderId="3" xfId="0" applyFont="1" applyBorder="1" applyAlignment="1">
      <alignment horizontal="center"/>
    </xf>
    <xf numFmtId="0" fontId="3" fillId="0" borderId="9" xfId="1" applyFont="1" applyBorder="1"/>
    <xf numFmtId="0" fontId="1" fillId="2" borderId="5" xfId="0" applyFont="1" applyFill="1" applyBorder="1" applyAlignment="1">
      <alignment horizontal="center" wrapText="1"/>
    </xf>
    <xf numFmtId="0" fontId="1" fillId="2" borderId="4" xfId="0" applyFont="1" applyFill="1" applyBorder="1" applyAlignment="1">
      <alignment horizontal="center" wrapText="1"/>
    </xf>
    <xf numFmtId="0" fontId="3" fillId="2" borderId="8" xfId="0" applyFont="1" applyFill="1" applyBorder="1" applyAlignment="1">
      <alignment horizontal="center"/>
    </xf>
    <xf numFmtId="0" fontId="3" fillId="0" borderId="0" xfId="0" applyFont="1" applyAlignment="1">
      <alignment horizontal="center"/>
    </xf>
    <xf numFmtId="0" fontId="3" fillId="0" borderId="0" xfId="0" applyFont="1"/>
    <xf numFmtId="0" fontId="3" fillId="0" borderId="7" xfId="0" applyFont="1" applyBorder="1" applyAlignment="1">
      <alignment horizontal="center"/>
    </xf>
    <xf numFmtId="0" fontId="3" fillId="0" borderId="10" xfId="0" applyFont="1" applyBorder="1"/>
    <xf numFmtId="0" fontId="1" fillId="0" borderId="14" xfId="0" applyFont="1" applyBorder="1" applyAlignment="1">
      <alignment horizontal="center" vertical="center"/>
    </xf>
    <xf numFmtId="0" fontId="1" fillId="0" borderId="38" xfId="0" applyFont="1" applyBorder="1" applyAlignment="1">
      <alignment wrapText="1"/>
    </xf>
    <xf numFmtId="0" fontId="0" fillId="0" borderId="1" xfId="0" applyBorder="1" applyAlignment="1">
      <alignment horizontal="center"/>
    </xf>
    <xf numFmtId="0" fontId="3" fillId="0" borderId="9" xfId="0" applyFont="1" applyBorder="1"/>
    <xf numFmtId="14" fontId="3" fillId="0" borderId="3" xfId="0" applyNumberFormat="1" applyFont="1" applyBorder="1"/>
    <xf numFmtId="14" fontId="3" fillId="0" borderId="4" xfId="0" applyNumberFormat="1" applyFont="1" applyBorder="1"/>
    <xf numFmtId="14" fontId="3" fillId="0" borderId="5" xfId="0" applyNumberFormat="1" applyFont="1" applyBorder="1"/>
    <xf numFmtId="0" fontId="6" fillId="0" borderId="18" xfId="0" applyFont="1" applyBorder="1" applyAlignment="1">
      <alignment horizontal="center" vertical="center" textRotation="255"/>
    </xf>
    <xf numFmtId="0" fontId="3" fillId="0" borderId="23" xfId="0" applyFont="1" applyBorder="1" applyAlignment="1">
      <alignment horizontal="center"/>
    </xf>
    <xf numFmtId="0" fontId="5" fillId="0" borderId="1" xfId="0" applyFont="1" applyBorder="1" applyAlignment="1">
      <alignment horizontal="center"/>
    </xf>
    <xf numFmtId="14" fontId="3" fillId="0" borderId="1" xfId="0" applyNumberFormat="1" applyFont="1" applyBorder="1" applyAlignment="1">
      <alignment horizontal="center"/>
    </xf>
    <xf numFmtId="0" fontId="3" fillId="4" borderId="1" xfId="1" applyFont="1" applyFill="1" applyBorder="1"/>
    <xf numFmtId="0" fontId="3" fillId="0" borderId="7" xfId="0" applyFont="1" applyBorder="1"/>
    <xf numFmtId="0" fontId="3" fillId="2" borderId="3" xfId="0" applyFont="1" applyFill="1" applyBorder="1" applyAlignment="1">
      <alignment horizontal="center"/>
    </xf>
    <xf numFmtId="0" fontId="12" fillId="4" borderId="11" xfId="1" applyFont="1" applyFill="1" applyBorder="1"/>
    <xf numFmtId="0" fontId="3" fillId="4" borderId="9" xfId="1" applyFont="1" applyFill="1" applyBorder="1"/>
    <xf numFmtId="14" fontId="3" fillId="0" borderId="1" xfId="0" applyNumberFormat="1" applyFont="1" applyBorder="1" applyAlignment="1">
      <alignment horizontal="right"/>
    </xf>
    <xf numFmtId="0" fontId="3" fillId="0" borderId="1" xfId="1" applyFont="1" applyFill="1" applyBorder="1"/>
    <xf numFmtId="0" fontId="2" fillId="0" borderId="11" xfId="1" applyFill="1" applyBorder="1"/>
    <xf numFmtId="0" fontId="2" fillId="0" borderId="7" xfId="1" applyFill="1" applyBorder="1"/>
    <xf numFmtId="0" fontId="1" fillId="7" borderId="0" xfId="0" applyFont="1" applyFill="1"/>
    <xf numFmtId="0" fontId="3" fillId="0" borderId="1" xfId="1" applyFont="1" applyBorder="1"/>
    <xf numFmtId="0" fontId="2" fillId="0" borderId="11" xfId="1" applyBorder="1"/>
    <xf numFmtId="0" fontId="2" fillId="0" borderId="39" xfId="1" applyBorder="1"/>
    <xf numFmtId="9" fontId="1" fillId="0" borderId="1" xfId="2" applyFont="1" applyBorder="1" applyAlignment="1">
      <alignment horizontal="center" vertical="center"/>
    </xf>
    <xf numFmtId="0" fontId="8" fillId="0" borderId="28" xfId="0" applyFont="1" applyBorder="1" applyAlignment="1">
      <alignment horizontal="center" vertical="center" wrapText="1"/>
    </xf>
    <xf numFmtId="0" fontId="0" fillId="0" borderId="40" xfId="0" applyBorder="1" applyAlignment="1">
      <alignment horizontal="center" vertical="center" wrapText="1"/>
    </xf>
    <xf numFmtId="0" fontId="8" fillId="0" borderId="40" xfId="0" applyFont="1" applyBorder="1" applyAlignment="1">
      <alignment horizontal="center" vertical="center" wrapText="1"/>
    </xf>
    <xf numFmtId="0" fontId="0" fillId="0" borderId="25" xfId="0" applyBorder="1" applyAlignment="1">
      <alignment horizontal="center" vertical="center" wrapText="1"/>
    </xf>
    <xf numFmtId="0" fontId="0" fillId="0" borderId="41" xfId="0" applyBorder="1" applyAlignment="1">
      <alignment horizontal="center" vertical="center" wrapText="1"/>
    </xf>
    <xf numFmtId="0" fontId="8" fillId="0" borderId="41" xfId="0" applyFont="1" applyBorder="1" applyAlignment="1">
      <alignment horizontal="center" vertical="center" wrapText="1"/>
    </xf>
    <xf numFmtId="0" fontId="0" fillId="0" borderId="24" xfId="0" applyBorder="1" applyAlignment="1">
      <alignment horizontal="center" vertical="center" wrapText="1"/>
    </xf>
    <xf numFmtId="0" fontId="9" fillId="0" borderId="24" xfId="0" applyFont="1" applyBorder="1" applyAlignment="1">
      <alignment horizontal="center" vertical="center" wrapText="1"/>
    </xf>
    <xf numFmtId="14" fontId="0" fillId="0" borderId="24" xfId="0" applyNumberFormat="1" applyBorder="1" applyAlignment="1">
      <alignment horizontal="center" vertical="center" wrapText="1"/>
    </xf>
    <xf numFmtId="0" fontId="0" fillId="0" borderId="26" xfId="0" applyBorder="1" applyAlignment="1">
      <alignment horizontal="center" vertical="center" wrapText="1"/>
    </xf>
    <xf numFmtId="0" fontId="0" fillId="0" borderId="32" xfId="0" applyBorder="1" applyAlignment="1">
      <alignment horizontal="center" vertical="center" wrapText="1"/>
    </xf>
    <xf numFmtId="0" fontId="14" fillId="0" borderId="24" xfId="0" applyFont="1" applyBorder="1" applyAlignment="1">
      <alignment horizontal="center" vertical="center" wrapText="1"/>
    </xf>
    <xf numFmtId="0" fontId="0" fillId="0" borderId="29" xfId="0" applyBorder="1" applyAlignment="1">
      <alignment horizontal="center" vertical="center" wrapText="1"/>
    </xf>
    <xf numFmtId="0" fontId="14" fillId="0" borderId="0" xfId="0" applyFont="1" applyAlignment="1">
      <alignment horizontal="center" vertical="center" wrapText="1"/>
    </xf>
    <xf numFmtId="0" fontId="0" fillId="0" borderId="24" xfId="0" applyBorder="1" applyAlignment="1">
      <alignment vertical="center" wrapText="1"/>
    </xf>
    <xf numFmtId="0" fontId="8" fillId="0" borderId="24" xfId="0" applyFont="1" applyBorder="1" applyAlignment="1">
      <alignment vertical="center" wrapText="1"/>
    </xf>
    <xf numFmtId="0" fontId="0" fillId="0" borderId="24" xfId="0" applyBorder="1" applyAlignment="1">
      <alignment horizontal="center" wrapText="1"/>
    </xf>
    <xf numFmtId="14" fontId="0" fillId="0" borderId="24" xfId="0" applyNumberFormat="1" applyBorder="1" applyAlignment="1">
      <alignment vertical="center" wrapText="1"/>
    </xf>
    <xf numFmtId="14" fontId="16" fillId="0" borderId="1" xfId="0" applyNumberFormat="1" applyFont="1" applyBorder="1" applyAlignment="1">
      <alignment horizontal="center" vertical="center" wrapText="1" readingOrder="1"/>
    </xf>
    <xf numFmtId="14" fontId="16" fillId="0" borderId="4" xfId="0" applyNumberFormat="1" applyFont="1" applyBorder="1" applyAlignment="1">
      <alignment horizontal="center" vertical="center" wrapText="1" readingOrder="1"/>
    </xf>
    <xf numFmtId="0" fontId="0" fillId="0" borderId="25" xfId="0" applyBorder="1" applyAlignment="1">
      <alignment horizontal="center" wrapText="1"/>
    </xf>
    <xf numFmtId="0" fontId="0" fillId="8" borderId="1" xfId="0" applyFill="1" applyBorder="1" applyAlignment="1">
      <alignment vertical="center" wrapText="1"/>
    </xf>
    <xf numFmtId="0" fontId="0" fillId="8" borderId="1" xfId="0" applyFill="1" applyBorder="1" applyAlignment="1">
      <alignment horizontal="center" vertical="center" wrapText="1"/>
    </xf>
    <xf numFmtId="0" fontId="17" fillId="8" borderId="1" xfId="0" applyFont="1" applyFill="1" applyBorder="1" applyAlignment="1">
      <alignment vertical="center" wrapText="1"/>
    </xf>
    <xf numFmtId="0" fontId="0" fillId="8" borderId="42" xfId="0" applyFill="1" applyBorder="1" applyAlignment="1">
      <alignment vertical="center" wrapText="1"/>
    </xf>
    <xf numFmtId="0" fontId="0" fillId="8" borderId="41" xfId="0" applyFill="1" applyBorder="1" applyAlignment="1">
      <alignment vertical="center" wrapText="1"/>
    </xf>
    <xf numFmtId="0" fontId="0" fillId="8" borderId="24" xfId="0" applyFill="1" applyBorder="1" applyAlignment="1">
      <alignment vertical="center" wrapText="1"/>
    </xf>
    <xf numFmtId="0" fontId="0" fillId="8" borderId="25" xfId="0" applyFill="1"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0" fillId="0" borderId="0" xfId="0" applyAlignment="1">
      <alignment horizontal="left" vertical="center" wrapText="1"/>
    </xf>
    <xf numFmtId="0" fontId="0" fillId="0" borderId="41" xfId="0" applyBorder="1" applyAlignment="1">
      <alignment vertical="center" wrapText="1"/>
    </xf>
    <xf numFmtId="0" fontId="1" fillId="0" borderId="26" xfId="0" applyFont="1" applyBorder="1" applyAlignment="1">
      <alignment horizontal="center" vertical="center" wrapText="1"/>
    </xf>
    <xf numFmtId="14" fontId="17" fillId="9" borderId="44" xfId="0" applyNumberFormat="1" applyFont="1" applyFill="1" applyBorder="1" applyAlignment="1">
      <alignment horizontal="center" vertical="center" wrapText="1"/>
    </xf>
    <xf numFmtId="0" fontId="17" fillId="9" borderId="45" xfId="0" applyFont="1" applyFill="1" applyBorder="1" applyAlignment="1">
      <alignment horizontal="center" wrapText="1"/>
    </xf>
    <xf numFmtId="0" fontId="1" fillId="0" borderId="40" xfId="0" applyFont="1" applyBorder="1" applyAlignment="1">
      <alignment horizontal="center" vertical="center" wrapText="1"/>
    </xf>
    <xf numFmtId="0" fontId="17" fillId="0" borderId="0" xfId="0" applyFont="1" applyAlignment="1">
      <alignment vertical="center" wrapText="1"/>
    </xf>
    <xf numFmtId="0" fontId="0" fillId="0" borderId="24" xfId="0" applyBorder="1" applyAlignment="1">
      <alignment horizontal="left" wrapText="1"/>
    </xf>
    <xf numFmtId="0" fontId="0" fillId="0" borderId="26" xfId="0" applyBorder="1" applyAlignment="1">
      <alignment wrapText="1"/>
    </xf>
    <xf numFmtId="0" fontId="0" fillId="0" borderId="32" xfId="0" applyBorder="1" applyAlignment="1">
      <alignment vertical="center" wrapText="1"/>
    </xf>
    <xf numFmtId="0" fontId="0" fillId="0" borderId="24" xfId="0" applyBorder="1" applyAlignment="1">
      <alignment wrapText="1"/>
    </xf>
    <xf numFmtId="0" fontId="0" fillId="0" borderId="40" xfId="0" applyBorder="1" applyAlignment="1">
      <alignment vertical="center" wrapText="1"/>
    </xf>
    <xf numFmtId="0" fontId="1" fillId="8" borderId="27" xfId="0" applyFont="1" applyFill="1" applyBorder="1" applyAlignment="1">
      <alignment horizontal="center" vertical="center" wrapText="1"/>
    </xf>
    <xf numFmtId="0" fontId="0" fillId="0" borderId="0" xfId="0" applyAlignment="1">
      <alignment horizontal="center" wrapText="1"/>
    </xf>
    <xf numFmtId="14" fontId="0" fillId="8" borderId="1" xfId="0" applyNumberFormat="1" applyFill="1" applyBorder="1" applyAlignment="1">
      <alignment horizontal="center" vertical="center" wrapText="1"/>
    </xf>
    <xf numFmtId="0" fontId="0" fillId="8" borderId="24" xfId="0" applyFill="1" applyBorder="1" applyAlignment="1">
      <alignment horizontal="center" vertical="center" wrapText="1"/>
    </xf>
    <xf numFmtId="14" fontId="0" fillId="8" borderId="24" xfId="0" applyNumberFormat="1" applyFill="1" applyBorder="1" applyAlignment="1">
      <alignment horizontal="center" vertical="center" wrapText="1"/>
    </xf>
    <xf numFmtId="0" fontId="0" fillId="8" borderId="33" xfId="0" applyFill="1" applyBorder="1" applyAlignment="1">
      <alignment vertical="center" wrapText="1"/>
    </xf>
    <xf numFmtId="0" fontId="2" fillId="8" borderId="24" xfId="1" applyFill="1" applyBorder="1" applyAlignment="1">
      <alignment wrapText="1"/>
    </xf>
    <xf numFmtId="0" fontId="0" fillId="8" borderId="24" xfId="0" applyFill="1" applyBorder="1" applyAlignment="1">
      <alignment wrapText="1"/>
    </xf>
    <xf numFmtId="0" fontId="0" fillId="8" borderId="28" xfId="0" applyFill="1" applyBorder="1" applyAlignment="1">
      <alignment vertical="center" wrapText="1"/>
    </xf>
    <xf numFmtId="14" fontId="0" fillId="8" borderId="25" xfId="0" applyNumberFormat="1" applyFill="1" applyBorder="1" applyAlignment="1">
      <alignment horizontal="center" vertical="center" wrapText="1"/>
    </xf>
    <xf numFmtId="0" fontId="0" fillId="0" borderId="28" xfId="0" applyBorder="1" applyAlignment="1">
      <alignment horizontal="center" vertical="center" wrapText="1"/>
    </xf>
    <xf numFmtId="0" fontId="0" fillId="0" borderId="43" xfId="0" applyBorder="1" applyAlignment="1">
      <alignment horizontal="center" vertical="center" wrapText="1"/>
    </xf>
    <xf numFmtId="0" fontId="10" fillId="0" borderId="0" xfId="0" applyFont="1" applyAlignment="1">
      <alignment horizontal="center" vertical="center" wrapText="1"/>
    </xf>
    <xf numFmtId="14" fontId="0" fillId="0" borderId="24" xfId="0" applyNumberFormat="1" applyBorder="1" applyAlignment="1">
      <alignment wrapText="1"/>
    </xf>
    <xf numFmtId="0" fontId="10" fillId="0" borderId="1" xfId="0" applyFont="1" applyBorder="1" applyAlignment="1">
      <alignment horizontal="center" vertical="center" wrapText="1"/>
    </xf>
    <xf numFmtId="14" fontId="0" fillId="0" borderId="41" xfId="0" applyNumberFormat="1" applyBorder="1" applyAlignment="1">
      <alignment horizontal="center" vertical="center" wrapText="1"/>
    </xf>
    <xf numFmtId="0" fontId="0" fillId="0" borderId="41" xfId="0" applyBorder="1" applyAlignment="1">
      <alignment wrapText="1"/>
    </xf>
    <xf numFmtId="14" fontId="0" fillId="0" borderId="40" xfId="0" applyNumberFormat="1" applyBorder="1" applyAlignment="1">
      <alignment wrapText="1"/>
    </xf>
    <xf numFmtId="14" fontId="10" fillId="0" borderId="1" xfId="0" applyNumberFormat="1" applyFont="1" applyBorder="1" applyAlignment="1">
      <alignment horizontal="center" vertical="center" wrapText="1"/>
    </xf>
    <xf numFmtId="0" fontId="1" fillId="0" borderId="24" xfId="0" applyFont="1" applyBorder="1" applyAlignment="1">
      <alignment horizontal="center" vertical="center" wrapText="1"/>
    </xf>
    <xf numFmtId="0" fontId="3" fillId="0" borderId="1" xfId="0" applyFont="1" applyBorder="1" applyAlignment="1">
      <alignment horizontal="center" wrapText="1"/>
    </xf>
    <xf numFmtId="0" fontId="8" fillId="6" borderId="24" xfId="0" applyFont="1" applyFill="1" applyBorder="1" applyAlignment="1">
      <alignment horizontal="center" wrapText="1"/>
    </xf>
    <xf numFmtId="0" fontId="0" fillId="8" borderId="1" xfId="0" applyFill="1" applyBorder="1" applyAlignment="1">
      <alignment wrapText="1"/>
    </xf>
    <xf numFmtId="0" fontId="0" fillId="0" borderId="1" xfId="0" applyBorder="1" applyAlignment="1">
      <alignment wrapText="1"/>
    </xf>
    <xf numFmtId="0" fontId="0" fillId="0" borderId="26" xfId="0" applyBorder="1" applyAlignment="1">
      <alignment horizontal="center" wrapText="1"/>
    </xf>
    <xf numFmtId="0" fontId="0" fillId="0" borderId="27" xfId="0" applyBorder="1" applyAlignment="1">
      <alignment horizontal="center" wrapText="1"/>
    </xf>
    <xf numFmtId="0" fontId="14" fillId="0" borderId="25" xfId="0" applyFont="1" applyBorder="1" applyAlignment="1">
      <alignment horizontal="center" wrapText="1"/>
    </xf>
    <xf numFmtId="0" fontId="14" fillId="0" borderId="24" xfId="0" applyFont="1" applyBorder="1" applyAlignment="1">
      <alignment horizontal="center" wrapText="1"/>
    </xf>
    <xf numFmtId="0" fontId="14" fillId="0" borderId="0" xfId="0" applyFont="1" applyAlignment="1">
      <alignment horizontal="center" wrapText="1"/>
    </xf>
    <xf numFmtId="0" fontId="8" fillId="0" borderId="24" xfId="0" applyFont="1" applyBorder="1" applyAlignment="1">
      <alignment wrapText="1"/>
    </xf>
    <xf numFmtId="0" fontId="1" fillId="0" borderId="0" xfId="0" applyFont="1"/>
    <xf numFmtId="0" fontId="1" fillId="0" borderId="1" xfId="0" applyFont="1" applyBorder="1" applyAlignment="1">
      <alignment horizontal="center"/>
    </xf>
    <xf numFmtId="0" fontId="0" fillId="3" borderId="4" xfId="0" applyFill="1" applyBorder="1" applyAlignment="1">
      <alignment horizontal="center" vertical="center"/>
    </xf>
    <xf numFmtId="14" fontId="19" fillId="7" borderId="46" xfId="0" applyNumberFormat="1" applyFont="1" applyFill="1" applyBorder="1" applyAlignment="1">
      <alignment horizontal="center" vertical="center" wrapText="1"/>
    </xf>
    <xf numFmtId="0" fontId="19" fillId="7" borderId="47" xfId="0" applyFont="1" applyFill="1" applyBorder="1" applyAlignment="1">
      <alignment horizontal="center" vertical="center" wrapText="1"/>
    </xf>
    <xf numFmtId="14" fontId="19" fillId="7" borderId="48" xfId="0" applyNumberFormat="1" applyFont="1" applyFill="1" applyBorder="1" applyAlignment="1">
      <alignment horizontal="center" vertical="center" wrapText="1"/>
    </xf>
    <xf numFmtId="14" fontId="19" fillId="7" borderId="49" xfId="0" applyNumberFormat="1" applyFont="1" applyFill="1" applyBorder="1" applyAlignment="1">
      <alignment horizontal="center" vertical="center" wrapText="1"/>
    </xf>
    <xf numFmtId="14" fontId="19" fillId="7" borderId="47" xfId="0" applyNumberFormat="1" applyFont="1" applyFill="1" applyBorder="1" applyAlignment="1">
      <alignment horizontal="center" vertical="center" wrapText="1"/>
    </xf>
    <xf numFmtId="0" fontId="19" fillId="7" borderId="50" xfId="0" applyFont="1" applyFill="1" applyBorder="1" applyAlignment="1">
      <alignment horizontal="center" vertical="center" wrapText="1"/>
    </xf>
    <xf numFmtId="0" fontId="19" fillId="7" borderId="49" xfId="0" applyFont="1" applyFill="1" applyBorder="1" applyAlignment="1">
      <alignment horizontal="center" vertical="center" wrapText="1"/>
    </xf>
    <xf numFmtId="0" fontId="19" fillId="7" borderId="51" xfId="0" applyFont="1" applyFill="1" applyBorder="1" applyAlignment="1">
      <alignment horizontal="center" vertical="center" wrapText="1"/>
    </xf>
    <xf numFmtId="14" fontId="0" fillId="10" borderId="52" xfId="0" applyNumberFormat="1" applyFill="1" applyBorder="1" applyAlignment="1">
      <alignment horizontal="center"/>
    </xf>
    <xf numFmtId="14" fontId="0" fillId="10" borderId="53" xfId="0" applyNumberFormat="1" applyFill="1" applyBorder="1" applyAlignment="1">
      <alignment horizontal="center"/>
    </xf>
    <xf numFmtId="0" fontId="0" fillId="10" borderId="52" xfId="0" applyFill="1" applyBorder="1"/>
    <xf numFmtId="0" fontId="0" fillId="10" borderId="52" xfId="0" applyFill="1" applyBorder="1" applyAlignment="1">
      <alignment horizontal="left"/>
    </xf>
    <xf numFmtId="0" fontId="0" fillId="10" borderId="52" xfId="0" applyFill="1" applyBorder="1" applyAlignment="1">
      <alignment horizontal="center"/>
    </xf>
    <xf numFmtId="0" fontId="0" fillId="10" borderId="54" xfId="0" applyFill="1" applyBorder="1" applyAlignment="1">
      <alignment horizontal="center"/>
    </xf>
    <xf numFmtId="0" fontId="0" fillId="10" borderId="55" xfId="0" applyFill="1" applyBorder="1"/>
    <xf numFmtId="14" fontId="0" fillId="0" borderId="52" xfId="0" applyNumberFormat="1" applyBorder="1" applyAlignment="1">
      <alignment horizontal="center"/>
    </xf>
    <xf numFmtId="14" fontId="0" fillId="0" borderId="53" xfId="0" applyNumberFormat="1" applyBorder="1" applyAlignment="1">
      <alignment horizontal="center"/>
    </xf>
    <xf numFmtId="0" fontId="0" fillId="0" borderId="52" xfId="0" applyBorder="1" applyAlignment="1">
      <alignment vertical="center"/>
    </xf>
    <xf numFmtId="0" fontId="0" fillId="0" borderId="52" xfId="0" applyBorder="1"/>
    <xf numFmtId="0" fontId="0" fillId="0" borderId="52" xfId="0" applyBorder="1" applyAlignment="1">
      <alignment horizontal="left"/>
    </xf>
    <xf numFmtId="0" fontId="0" fillId="0" borderId="52" xfId="0" applyBorder="1" applyAlignment="1">
      <alignment horizontal="center"/>
    </xf>
    <xf numFmtId="0" fontId="0" fillId="0" borderId="54" xfId="0" applyBorder="1" applyAlignment="1">
      <alignment horizontal="center"/>
    </xf>
    <xf numFmtId="0" fontId="0" fillId="0" borderId="55" xfId="0" applyBorder="1"/>
    <xf numFmtId="0" fontId="0" fillId="10" borderId="52" xfId="0" applyFill="1" applyBorder="1" applyAlignment="1">
      <alignment vertical="center"/>
    </xf>
    <xf numFmtId="14" fontId="0" fillId="0" borderId="52" xfId="0" applyNumberFormat="1" applyBorder="1" applyAlignment="1">
      <alignment horizontal="center" vertical="center"/>
    </xf>
    <xf numFmtId="0" fontId="0" fillId="0" borderId="52" xfId="0" applyBorder="1" applyAlignment="1">
      <alignment horizontal="left" vertical="center"/>
    </xf>
    <xf numFmtId="14" fontId="20" fillId="10" borderId="52" xfId="0" applyNumberFormat="1" applyFont="1" applyFill="1" applyBorder="1" applyAlignment="1">
      <alignment horizontal="center" vertical="center"/>
    </xf>
    <xf numFmtId="14" fontId="20" fillId="0" borderId="52" xfId="0" applyNumberFormat="1" applyFont="1" applyBorder="1" applyAlignment="1">
      <alignment horizontal="center" vertical="center"/>
    </xf>
    <xf numFmtId="14" fontId="0" fillId="10" borderId="52" xfId="0" applyNumberFormat="1" applyFill="1" applyBorder="1" applyAlignment="1">
      <alignment horizontal="center" vertical="center"/>
    </xf>
    <xf numFmtId="0" fontId="0" fillId="10" borderId="52" xfId="0" applyFill="1" applyBorder="1" applyAlignment="1">
      <alignment horizontal="center" vertical="center"/>
    </xf>
    <xf numFmtId="0" fontId="0" fillId="0" borderId="52" xfId="0" applyBorder="1" applyAlignment="1">
      <alignment horizontal="center" vertical="center"/>
    </xf>
    <xf numFmtId="0" fontId="0" fillId="10" borderId="52" xfId="0" applyFill="1" applyBorder="1" applyAlignment="1">
      <alignment vertical="center" wrapText="1"/>
    </xf>
    <xf numFmtId="0" fontId="0" fillId="10" borderId="55" xfId="0" applyFill="1" applyBorder="1" applyAlignment="1">
      <alignment vertical="center"/>
    </xf>
    <xf numFmtId="0" fontId="0" fillId="0" borderId="52" xfId="0" applyBorder="1" applyAlignment="1">
      <alignment vertical="center" wrapText="1"/>
    </xf>
    <xf numFmtId="0" fontId="0" fillId="0" borderId="55" xfId="0" applyBorder="1" applyAlignment="1">
      <alignment vertical="center"/>
    </xf>
    <xf numFmtId="0" fontId="0" fillId="10" borderId="52" xfId="0" applyFill="1" applyBorder="1" applyAlignment="1">
      <alignment horizontal="left" vertical="center"/>
    </xf>
    <xf numFmtId="0" fontId="0" fillId="11" borderId="52" xfId="0" applyFill="1" applyBorder="1" applyAlignment="1">
      <alignment horizontal="center"/>
    </xf>
    <xf numFmtId="164" fontId="0" fillId="0" borderId="0" xfId="3" applyNumberFormat="1" applyFont="1"/>
    <xf numFmtId="6" fontId="0" fillId="0" borderId="0" xfId="0" applyNumberFormat="1"/>
    <xf numFmtId="0" fontId="0" fillId="0" borderId="0" xfId="0" applyAlignment="1">
      <alignment vertical="center"/>
    </xf>
    <xf numFmtId="0" fontId="2" fillId="0" borderId="0" xfId="1"/>
    <xf numFmtId="0" fontId="8" fillId="0" borderId="25"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26" xfId="0" applyFont="1" applyBorder="1" applyAlignment="1">
      <alignment horizontal="center" vertical="center" wrapText="1"/>
    </xf>
    <xf numFmtId="14" fontId="8" fillId="0" borderId="25" xfId="0" applyNumberFormat="1" applyFont="1" applyBorder="1" applyAlignment="1">
      <alignment vertical="center" wrapText="1"/>
    </xf>
    <xf numFmtId="14" fontId="8" fillId="0" borderId="31" xfId="0" applyNumberFormat="1" applyFont="1" applyBorder="1" applyAlignment="1">
      <alignment vertical="center" wrapText="1"/>
    </xf>
    <xf numFmtId="14" fontId="8" fillId="0" borderId="26" xfId="0" applyNumberFormat="1" applyFont="1" applyBorder="1" applyAlignment="1">
      <alignment vertical="center" wrapText="1"/>
    </xf>
    <xf numFmtId="0" fontId="3" fillId="0" borderId="35"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4" xfId="0" applyFont="1" applyBorder="1" applyAlignment="1">
      <alignment horizontal="center" vertical="center" wrapText="1"/>
    </xf>
    <xf numFmtId="14" fontId="8" fillId="0" borderId="25" xfId="0" applyNumberFormat="1" applyFont="1" applyBorder="1" applyAlignment="1">
      <alignment horizontal="center" vertical="center" wrapText="1"/>
    </xf>
    <xf numFmtId="14" fontId="8" fillId="0" borderId="31" xfId="0" applyNumberFormat="1" applyFont="1" applyBorder="1" applyAlignment="1">
      <alignment horizontal="center" vertical="center" wrapText="1"/>
    </xf>
    <xf numFmtId="14" fontId="8" fillId="0" borderId="26" xfId="0" applyNumberFormat="1" applyFont="1" applyBorder="1" applyAlignment="1">
      <alignment horizontal="center" vertical="center" wrapText="1"/>
    </xf>
    <xf numFmtId="0" fontId="8" fillId="0" borderId="25" xfId="0" applyFont="1" applyBorder="1" applyAlignment="1">
      <alignment vertical="center" wrapText="1"/>
    </xf>
    <xf numFmtId="0" fontId="8" fillId="0" borderId="31" xfId="0" applyFont="1" applyBorder="1" applyAlignment="1">
      <alignment vertical="center" wrapText="1"/>
    </xf>
    <xf numFmtId="0" fontId="8" fillId="0" borderId="26" xfId="0" applyFont="1" applyBorder="1" applyAlignment="1">
      <alignment vertical="center" wrapText="1"/>
    </xf>
    <xf numFmtId="0" fontId="2" fillId="0" borderId="25" xfId="1" applyBorder="1" applyAlignment="1">
      <alignment horizontal="center" vertical="center" wrapText="1"/>
    </xf>
    <xf numFmtId="0" fontId="2" fillId="0" borderId="31" xfId="1" applyBorder="1" applyAlignment="1">
      <alignment horizontal="center" vertical="center" wrapText="1"/>
    </xf>
    <xf numFmtId="0" fontId="2" fillId="0" borderId="26" xfId="1" applyBorder="1" applyAlignment="1">
      <alignment horizontal="center" vertical="center" wrapText="1"/>
    </xf>
    <xf numFmtId="0" fontId="9" fillId="0" borderId="25" xfId="0" applyFont="1" applyBorder="1" applyAlignment="1">
      <alignment horizontal="center" wrapText="1"/>
    </xf>
    <xf numFmtId="0" fontId="9" fillId="0" borderId="31" xfId="0" applyFont="1" applyBorder="1" applyAlignment="1">
      <alignment horizontal="center" wrapText="1"/>
    </xf>
    <xf numFmtId="0" fontId="9" fillId="0" borderId="26" xfId="0" applyFont="1" applyBorder="1" applyAlignment="1">
      <alignment horizontal="center" wrapText="1"/>
    </xf>
    <xf numFmtId="0" fontId="9" fillId="0" borderId="25"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26"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26" xfId="0" applyFont="1" applyBorder="1" applyAlignment="1">
      <alignment horizontal="center" vertical="center" wrapText="1"/>
    </xf>
    <xf numFmtId="0" fontId="8" fillId="0" borderId="25" xfId="0" applyFont="1" applyBorder="1" applyAlignment="1">
      <alignment horizontal="center" wrapText="1"/>
    </xf>
    <xf numFmtId="0" fontId="8" fillId="0" borderId="26" xfId="0" applyFont="1" applyBorder="1" applyAlignment="1">
      <alignment horizontal="center" wrapText="1"/>
    </xf>
    <xf numFmtId="0" fontId="15" fillId="0" borderId="25" xfId="0" applyFont="1" applyBorder="1" applyAlignment="1">
      <alignment horizontal="center" vertical="center" wrapText="1"/>
    </xf>
    <xf numFmtId="0" fontId="15" fillId="0" borderId="26" xfId="0" applyFont="1" applyBorder="1" applyAlignment="1">
      <alignment horizontal="center" vertical="center" wrapText="1"/>
    </xf>
    <xf numFmtId="0" fontId="1" fillId="0" borderId="1" xfId="0" applyFont="1" applyBorder="1" applyAlignment="1">
      <alignment horizont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2" xfId="0" applyFont="1" applyBorder="1" applyAlignment="1">
      <alignment horizontal="center" vertical="center"/>
    </xf>
    <xf numFmtId="0" fontId="6" fillId="0" borderId="1" xfId="0" applyFont="1" applyBorder="1" applyAlignment="1">
      <alignment horizontal="center" vertical="center" textRotation="255"/>
    </xf>
    <xf numFmtId="0" fontId="5" fillId="0" borderId="1" xfId="0" applyFont="1" applyBorder="1" applyAlignment="1">
      <alignment horizontal="center" vertical="center"/>
    </xf>
    <xf numFmtId="9" fontId="1" fillId="0" borderId="1" xfId="2" applyFont="1" applyBorder="1" applyAlignment="1">
      <alignment horizontal="center" vertical="center"/>
    </xf>
    <xf numFmtId="0" fontId="6" fillId="0" borderId="18" xfId="0" applyFont="1" applyBorder="1" applyAlignment="1">
      <alignment horizontal="left" vertical="top"/>
    </xf>
    <xf numFmtId="0" fontId="6" fillId="0" borderId="19" xfId="0" applyFont="1" applyBorder="1" applyAlignment="1">
      <alignment horizontal="left" vertical="top"/>
    </xf>
    <xf numFmtId="0" fontId="6" fillId="0" borderId="12" xfId="0" applyFont="1" applyBorder="1" applyAlignment="1">
      <alignment horizontal="left" vertical="top"/>
    </xf>
    <xf numFmtId="0" fontId="6" fillId="0" borderId="18" xfId="0" applyFont="1" applyBorder="1" applyAlignment="1">
      <alignment horizontal="left" vertical="top" wrapText="1"/>
    </xf>
    <xf numFmtId="0" fontId="6" fillId="0" borderId="19" xfId="0" applyFont="1" applyBorder="1" applyAlignment="1">
      <alignment horizontal="left" vertical="top" wrapText="1"/>
    </xf>
    <xf numFmtId="0" fontId="6" fillId="0" borderId="12" xfId="0" applyFont="1" applyBorder="1" applyAlignment="1">
      <alignment horizontal="left" vertical="top" wrapText="1"/>
    </xf>
    <xf numFmtId="0" fontId="1" fillId="0" borderId="18" xfId="0" applyFont="1" applyBorder="1" applyAlignment="1">
      <alignment horizontal="center"/>
    </xf>
    <xf numFmtId="0" fontId="1" fillId="0" borderId="19" xfId="0" applyFont="1" applyBorder="1" applyAlignment="1">
      <alignment horizontal="center"/>
    </xf>
    <xf numFmtId="0" fontId="1" fillId="0" borderId="12" xfId="0" applyFont="1" applyBorder="1" applyAlignment="1">
      <alignment horizontal="center"/>
    </xf>
    <xf numFmtId="0" fontId="0" fillId="5" borderId="3" xfId="0" applyFill="1" applyBorder="1" applyAlignment="1">
      <alignment horizontal="center" vertical="center" wrapText="1"/>
    </xf>
    <xf numFmtId="0" fontId="0" fillId="5" borderId="4" xfId="0" applyFill="1" applyBorder="1" applyAlignment="1">
      <alignment horizontal="center" vertical="center" wrapText="1"/>
    </xf>
    <xf numFmtId="0" fontId="0" fillId="5" borderId="5" xfId="0" applyFill="1" applyBorder="1" applyAlignment="1">
      <alignment horizontal="center" vertical="center" wrapText="1"/>
    </xf>
    <xf numFmtId="0" fontId="0" fillId="5" borderId="3" xfId="0" applyFill="1" applyBorder="1" applyAlignment="1">
      <alignment horizontal="center" vertical="center"/>
    </xf>
    <xf numFmtId="0" fontId="0" fillId="5" borderId="5" xfId="0" applyFill="1" applyBorder="1" applyAlignment="1">
      <alignment horizontal="center" vertical="center"/>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1" xfId="0" applyFill="1" applyBorder="1" applyAlignment="1">
      <alignment horizontal="center" vertical="center"/>
    </xf>
    <xf numFmtId="0" fontId="1" fillId="0" borderId="56" xfId="0" applyFont="1" applyBorder="1" applyAlignment="1">
      <alignment horizontal="center"/>
    </xf>
    <xf numFmtId="0" fontId="1" fillId="0" borderId="57" xfId="0" applyFont="1" applyBorder="1" applyAlignment="1">
      <alignment horizontal="center"/>
    </xf>
    <xf numFmtId="0" fontId="1" fillId="0" borderId="21" xfId="0" applyFont="1" applyBorder="1" applyAlignment="1">
      <alignment horizontal="center"/>
    </xf>
    <xf numFmtId="0" fontId="1" fillId="0" borderId="58" xfId="0" applyFont="1" applyBorder="1" applyAlignment="1">
      <alignment horizontal="center"/>
    </xf>
    <xf numFmtId="0" fontId="1" fillId="0" borderId="5" xfId="0" applyFont="1" applyBorder="1" applyAlignment="1">
      <alignment horizontal="center"/>
    </xf>
    <xf numFmtId="0" fontId="1" fillId="0" borderId="59" xfId="0" applyFont="1" applyBorder="1" applyAlignment="1">
      <alignment horizontal="center"/>
    </xf>
    <xf numFmtId="0" fontId="1" fillId="0" borderId="10" xfId="0" applyFont="1" applyBorder="1" applyAlignment="1">
      <alignment horizontal="center"/>
    </xf>
    <xf numFmtId="0" fontId="0" fillId="3" borderId="3" xfId="0" applyFill="1" applyBorder="1" applyAlignment="1">
      <alignment horizontal="center"/>
    </xf>
    <xf numFmtId="14" fontId="0" fillId="3" borderId="2" xfId="0" applyNumberFormat="1" applyFill="1" applyBorder="1"/>
    <xf numFmtId="0" fontId="0" fillId="3" borderId="6" xfId="0" applyFill="1" applyBorder="1"/>
    <xf numFmtId="0" fontId="0" fillId="3" borderId="7" xfId="0" applyFill="1" applyBorder="1"/>
    <xf numFmtId="0" fontId="0" fillId="3" borderId="4" xfId="0" applyFill="1" applyBorder="1" applyAlignment="1">
      <alignment horizontal="center"/>
    </xf>
    <xf numFmtId="14" fontId="0" fillId="3" borderId="0" xfId="0" applyNumberFormat="1" applyFill="1"/>
    <xf numFmtId="0" fontId="0" fillId="3" borderId="4" xfId="0" applyFill="1" applyBorder="1" applyAlignment="1">
      <alignment horizontal="center" wrapText="1"/>
    </xf>
    <xf numFmtId="0" fontId="0" fillId="3" borderId="0" xfId="0" applyFill="1" applyAlignment="1">
      <alignment wrapText="1"/>
    </xf>
    <xf numFmtId="0" fontId="0" fillId="3" borderId="7" xfId="0" applyFill="1" applyBorder="1" applyAlignment="1">
      <alignment wrapText="1"/>
    </xf>
    <xf numFmtId="0" fontId="2" fillId="3" borderId="4" xfId="1" applyFill="1" applyBorder="1" applyAlignment="1">
      <alignment wrapText="1"/>
    </xf>
    <xf numFmtId="0" fontId="2" fillId="3" borderId="5" xfId="1" applyFill="1" applyBorder="1"/>
    <xf numFmtId="0" fontId="0" fillId="3" borderId="5" xfId="0" applyFill="1" applyBorder="1" applyAlignment="1">
      <alignment horizontal="center"/>
    </xf>
    <xf numFmtId="14" fontId="0" fillId="3" borderId="8" xfId="0" applyNumberFormat="1" applyFill="1" applyBorder="1"/>
    <xf numFmtId="0" fontId="0" fillId="5" borderId="4" xfId="0" applyFill="1" applyBorder="1" applyAlignment="1">
      <alignment horizontal="center"/>
    </xf>
    <xf numFmtId="0" fontId="0" fillId="5" borderId="0" xfId="0" applyFill="1"/>
    <xf numFmtId="0" fontId="0" fillId="5" borderId="60" xfId="0" applyFill="1" applyBorder="1"/>
    <xf numFmtId="0" fontId="2" fillId="5" borderId="4" xfId="1" applyFill="1" applyBorder="1"/>
    <xf numFmtId="14" fontId="0" fillId="5" borderId="0" xfId="0" applyNumberFormat="1" applyFill="1"/>
    <xf numFmtId="0" fontId="0" fillId="3" borderId="3" xfId="0" applyFill="1" applyBorder="1" applyAlignment="1">
      <alignment vertical="center"/>
    </xf>
    <xf numFmtId="0" fontId="0" fillId="3" borderId="2" xfId="0" applyFill="1" applyBorder="1"/>
    <xf numFmtId="0" fontId="0" fillId="2" borderId="4" xfId="0" applyFill="1" applyBorder="1" applyAlignment="1">
      <alignment horizontal="center"/>
    </xf>
    <xf numFmtId="0" fontId="0" fillId="3" borderId="4" xfId="0" applyFill="1" applyBorder="1" applyAlignment="1">
      <alignment vertical="center"/>
    </xf>
    <xf numFmtId="0" fontId="1" fillId="2" borderId="61" xfId="0" applyFont="1" applyFill="1" applyBorder="1" applyAlignment="1">
      <alignment horizontal="center"/>
    </xf>
    <xf numFmtId="0" fontId="1" fillId="2" borderId="22" xfId="0" applyFont="1" applyFill="1" applyBorder="1" applyAlignment="1">
      <alignment horizontal="center" wrapText="1"/>
    </xf>
    <xf numFmtId="0" fontId="1" fillId="3" borderId="22" xfId="0" applyFont="1" applyFill="1" applyBorder="1" applyAlignment="1">
      <alignment horizontal="center" vertical="center" wrapText="1"/>
    </xf>
    <xf numFmtId="0" fontId="0" fillId="3" borderId="11" xfId="0" applyFill="1" applyBorder="1"/>
    <xf numFmtId="0" fontId="0" fillId="3" borderId="62" xfId="0" applyFill="1" applyBorder="1"/>
    <xf numFmtId="0" fontId="0" fillId="3" borderId="22" xfId="0" applyFill="1" applyBorder="1" applyAlignment="1">
      <alignment horizontal="center"/>
    </xf>
    <xf numFmtId="0" fontId="0" fillId="3" borderId="22" xfId="0" applyFill="1" applyBorder="1"/>
    <xf numFmtId="0" fontId="0" fillId="3" borderId="63" xfId="0" applyFill="1" applyBorder="1"/>
    <xf numFmtId="0" fontId="1" fillId="2" borderId="15" xfId="0" applyFont="1" applyFill="1" applyBorder="1" applyAlignment="1">
      <alignment horizontal="center"/>
    </xf>
    <xf numFmtId="0" fontId="1" fillId="2" borderId="4" xfId="0" applyFont="1" applyFill="1" applyBorder="1" applyAlignment="1">
      <alignment horizontal="center" wrapText="1"/>
    </xf>
    <xf numFmtId="0" fontId="1" fillId="3" borderId="4" xfId="0" applyFont="1" applyFill="1" applyBorder="1" applyAlignment="1">
      <alignment horizontal="center" vertical="center" wrapText="1"/>
    </xf>
    <xf numFmtId="0" fontId="0" fillId="3" borderId="7" xfId="0" applyFill="1" applyBorder="1" applyAlignment="1">
      <alignment horizontal="center"/>
    </xf>
    <xf numFmtId="0" fontId="0" fillId="3" borderId="60" xfId="0" applyFill="1" applyBorder="1"/>
    <xf numFmtId="0" fontId="1" fillId="3" borderId="5" xfId="0" applyFont="1" applyFill="1" applyBorder="1" applyAlignment="1">
      <alignment horizontal="center" vertical="center" wrapText="1"/>
    </xf>
    <xf numFmtId="0" fontId="0" fillId="3" borderId="8" xfId="0" applyFill="1" applyBorder="1"/>
    <xf numFmtId="0" fontId="0" fillId="3" borderId="64" xfId="0" applyFill="1" applyBorder="1"/>
    <xf numFmtId="0" fontId="1" fillId="2" borderId="1" xfId="0" applyFont="1" applyFill="1" applyBorder="1" applyAlignment="1">
      <alignment horizontal="center" wrapText="1"/>
    </xf>
    <xf numFmtId="0" fontId="0" fillId="5" borderId="3" xfId="0" applyFill="1" applyBorder="1" applyAlignment="1">
      <alignment horizontal="center"/>
    </xf>
    <xf numFmtId="0" fontId="0" fillId="5" borderId="2" xfId="0" applyFill="1" applyBorder="1"/>
    <xf numFmtId="0" fontId="0" fillId="5" borderId="6" xfId="0" applyFill="1" applyBorder="1"/>
    <xf numFmtId="0" fontId="0" fillId="5" borderId="65" xfId="0" applyFill="1" applyBorder="1"/>
    <xf numFmtId="0" fontId="0" fillId="5" borderId="5" xfId="0" applyFill="1" applyBorder="1" applyAlignment="1">
      <alignment horizontal="center"/>
    </xf>
    <xf numFmtId="0" fontId="0" fillId="5" borderId="8" xfId="0" applyFill="1" applyBorder="1"/>
    <xf numFmtId="0" fontId="0" fillId="5" borderId="9" xfId="0" applyFill="1" applyBorder="1"/>
    <xf numFmtId="0" fontId="0" fillId="5" borderId="64" xfId="0" applyFill="1" applyBorder="1"/>
    <xf numFmtId="0" fontId="0" fillId="3" borderId="65" xfId="0" applyFill="1" applyBorder="1"/>
    <xf numFmtId="0" fontId="1" fillId="3" borderId="5" xfId="0" applyFont="1" applyFill="1" applyBorder="1" applyAlignment="1">
      <alignment horizontal="center" vertical="center" wrapText="1"/>
    </xf>
    <xf numFmtId="0" fontId="2" fillId="2" borderId="15" xfId="1" applyFill="1" applyBorder="1" applyAlignment="1">
      <alignment horizontal="center" vertical="center"/>
    </xf>
    <xf numFmtId="0" fontId="1" fillId="5" borderId="5" xfId="0" applyFont="1" applyFill="1" applyBorder="1" applyAlignment="1">
      <alignment horizontal="center" vertical="center" wrapText="1"/>
    </xf>
    <xf numFmtId="14" fontId="0" fillId="5" borderId="8" xfId="0" applyNumberFormat="1" applyFill="1" applyBorder="1"/>
    <xf numFmtId="14" fontId="0" fillId="5" borderId="2" xfId="0" applyNumberFormat="1" applyFill="1" applyBorder="1"/>
  </cellXfs>
  <cellStyles count="4">
    <cellStyle name="Hipervínculo" xfId="1" builtinId="8"/>
    <cellStyle name="Moneda" xfId="3" builtinId="4"/>
    <cellStyle name="Normal" xfId="0" builtinId="0"/>
    <cellStyle name="Porcentaje" xfId="2" builtinId="5"/>
  </cellStyles>
  <dxfs count="215">
    <dxf>
      <font>
        <strike/>
        <color rgb="FFFFC000"/>
      </font>
    </dxf>
    <dxf>
      <font>
        <strike/>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strike/>
        <color rgb="FFFFC000"/>
      </font>
    </dxf>
    <dxf>
      <font>
        <color rgb="FFFFC000"/>
      </font>
    </dxf>
    <dxf>
      <font>
        <strike/>
        <color rgb="FFFFC000"/>
      </font>
    </dxf>
    <dxf>
      <font>
        <strike/>
        <color rgb="FFFFC000"/>
      </font>
    </dxf>
    <dxf>
      <font>
        <strike/>
        <color rgb="FFFFC000"/>
      </font>
    </dxf>
    <dxf>
      <font>
        <strike/>
        <color rgb="FFFFC000"/>
      </font>
    </dxf>
    <dxf>
      <font>
        <color rgb="FFFFC000"/>
      </font>
    </dxf>
    <dxf>
      <font>
        <strike/>
        <color rgb="FFFFC000"/>
      </font>
    </dxf>
    <dxf>
      <font>
        <strike/>
        <color rgb="FFFFC000"/>
      </font>
    </dxf>
    <dxf>
      <font>
        <strike/>
        <color rgb="FFFFC000"/>
      </font>
    </dxf>
    <dxf>
      <font>
        <strike/>
        <color rgb="FFFFC000"/>
      </font>
    </dxf>
    <dxf>
      <font>
        <color rgb="FFFFC000"/>
      </font>
    </dxf>
    <dxf>
      <font>
        <strike/>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color rgb="FFFFC000"/>
      </font>
    </dxf>
    <dxf>
      <font>
        <strike/>
        <color rgb="FFFFC000"/>
      </font>
    </dxf>
    <dxf>
      <font>
        <strike/>
        <color rgb="FFFFC000"/>
      </font>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right style="thin">
          <color indexed="64"/>
        </right>
        <top/>
        <bottom style="thin">
          <color indexed="64"/>
        </bottom>
        <vertical/>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top/>
        <bottom style="thin">
          <color indexed="64"/>
        </bottom>
        <vertical/>
        <horizontal/>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right style="thin">
          <color indexed="64"/>
        </right>
        <top/>
        <bottom style="thin">
          <color indexed="64"/>
        </bottom>
        <vertical/>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top/>
        <bottom style="thin">
          <color indexed="64"/>
        </bottom>
        <vertical/>
        <horizontal/>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right style="thin">
          <color indexed="64"/>
        </right>
        <top/>
        <bottom style="thin">
          <color indexed="64"/>
        </bottom>
        <vertical/>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top/>
        <bottom style="thin">
          <color indexed="64"/>
        </bottom>
        <vertical/>
        <horizontal/>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right style="thin">
          <color indexed="64"/>
        </right>
        <top/>
        <bottom style="thin">
          <color indexed="64"/>
        </bottom>
        <vertical/>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top/>
        <bottom style="thin">
          <color indexed="64"/>
        </bottom>
        <vertical/>
        <horizontal/>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numFmt numFmtId="0" formatCode="Genera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right style="thin">
          <color indexed="64"/>
        </right>
        <top/>
        <bottom style="thin">
          <color indexed="64"/>
        </bottom>
        <vertical/>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top/>
        <bottom style="thin">
          <color indexed="64"/>
        </bottom>
        <vertical/>
        <horizontal/>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1"/>
        <name val="Calibri"/>
        <family val="2"/>
        <scheme val="minor"/>
      </font>
      <border diagonalUp="0" diagonalDown="0">
        <left/>
        <right style="thin">
          <color indexed="64"/>
        </right>
        <top/>
        <bottom style="thin">
          <color indexed="64"/>
        </bottom>
        <vertical/>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top/>
        <bottom style="thin">
          <color indexed="64"/>
        </bottom>
        <vertical/>
        <horizontal/>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ont>
        <strike val="0"/>
        <outline val="0"/>
        <shadow val="0"/>
        <u val="none"/>
        <vertAlign val="baseline"/>
        <sz val="12"/>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u val="none"/>
        <vertAlign val="baseline"/>
        <sz val="12"/>
        <color theme="1"/>
        <name val="Calibri"/>
        <family val="2"/>
        <scheme val="minor"/>
      </font>
    </dxf>
    <dxf>
      <border outline="0">
        <bottom style="medium">
          <color indexed="64"/>
        </bottom>
      </border>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3</xdr:col>
      <xdr:colOff>428625</xdr:colOff>
      <xdr:row>1</xdr:row>
      <xdr:rowOff>122960</xdr:rowOff>
    </xdr:from>
    <xdr:ext cx="3448050" cy="856916"/>
    <xdr:pic>
      <xdr:nvPicPr>
        <xdr:cNvPr id="12" name="Imagen 11">
          <a:extLst>
            <a:ext uri="{FF2B5EF4-FFF2-40B4-BE49-F238E27FC236}">
              <a16:creationId xmlns:a16="http://schemas.microsoft.com/office/drawing/2014/main" id="{BBE9A485-5A21-47B3-A434-B4A1FA072C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95625" y="313460"/>
          <a:ext cx="3448050" cy="85691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600075</xdr:colOff>
      <xdr:row>1</xdr:row>
      <xdr:rowOff>151535</xdr:rowOff>
    </xdr:from>
    <xdr:ext cx="3448050" cy="856916"/>
    <xdr:pic>
      <xdr:nvPicPr>
        <xdr:cNvPr id="2" name="Imagen 1">
          <a:extLst>
            <a:ext uri="{FF2B5EF4-FFF2-40B4-BE49-F238E27FC236}">
              <a16:creationId xmlns:a16="http://schemas.microsoft.com/office/drawing/2014/main" id="{07DC7FC2-CDD3-47F1-837C-F501B61D37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24075" y="342035"/>
          <a:ext cx="3448050" cy="856916"/>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2</xdr:col>
      <xdr:colOff>600075</xdr:colOff>
      <xdr:row>0</xdr:row>
      <xdr:rowOff>161060</xdr:rowOff>
    </xdr:from>
    <xdr:ext cx="3448050" cy="856916"/>
    <xdr:pic>
      <xdr:nvPicPr>
        <xdr:cNvPr id="2" name="Imagen 1">
          <a:extLst>
            <a:ext uri="{FF2B5EF4-FFF2-40B4-BE49-F238E27FC236}">
              <a16:creationId xmlns:a16="http://schemas.microsoft.com/office/drawing/2014/main" id="{1E8356B7-2E14-46F2-951B-47AC4FD000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67075" y="11953010"/>
          <a:ext cx="3448050" cy="856916"/>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2</xdr:col>
      <xdr:colOff>257175</xdr:colOff>
      <xdr:row>1</xdr:row>
      <xdr:rowOff>94385</xdr:rowOff>
    </xdr:from>
    <xdr:ext cx="3448050" cy="856916"/>
    <xdr:pic>
      <xdr:nvPicPr>
        <xdr:cNvPr id="2" name="Imagen 1">
          <a:extLst>
            <a:ext uri="{FF2B5EF4-FFF2-40B4-BE49-F238E27FC236}">
              <a16:creationId xmlns:a16="http://schemas.microsoft.com/office/drawing/2014/main" id="{9EA22838-9C44-4F2C-A3C4-C1638617A1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52675" y="284885"/>
          <a:ext cx="3448050" cy="856916"/>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2</xdr:col>
      <xdr:colOff>257175</xdr:colOff>
      <xdr:row>1</xdr:row>
      <xdr:rowOff>84860</xdr:rowOff>
    </xdr:from>
    <xdr:ext cx="3448050" cy="856916"/>
    <xdr:pic>
      <xdr:nvPicPr>
        <xdr:cNvPr id="2" name="Imagen 1">
          <a:extLst>
            <a:ext uri="{FF2B5EF4-FFF2-40B4-BE49-F238E27FC236}">
              <a16:creationId xmlns:a16="http://schemas.microsoft.com/office/drawing/2014/main" id="{EE317A30-4545-4FE9-8B1C-3922F63F8C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81175" y="465860"/>
          <a:ext cx="3448050" cy="856916"/>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2</xdr:col>
      <xdr:colOff>600075</xdr:colOff>
      <xdr:row>0</xdr:row>
      <xdr:rowOff>161060</xdr:rowOff>
    </xdr:from>
    <xdr:ext cx="3448050" cy="856916"/>
    <xdr:pic>
      <xdr:nvPicPr>
        <xdr:cNvPr id="2" name="Imagen 1">
          <a:extLst>
            <a:ext uri="{FF2B5EF4-FFF2-40B4-BE49-F238E27FC236}">
              <a16:creationId xmlns:a16="http://schemas.microsoft.com/office/drawing/2014/main" id="{B20D409E-EC29-43F1-8EFE-F16EBDAFA0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81325" y="161060"/>
          <a:ext cx="3448050" cy="856916"/>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2</xdr:col>
      <xdr:colOff>95250</xdr:colOff>
      <xdr:row>1</xdr:row>
      <xdr:rowOff>56285</xdr:rowOff>
    </xdr:from>
    <xdr:ext cx="3448050" cy="856916"/>
    <xdr:pic>
      <xdr:nvPicPr>
        <xdr:cNvPr id="2" name="Imagen 1">
          <a:extLst>
            <a:ext uri="{FF2B5EF4-FFF2-40B4-BE49-F238E27FC236}">
              <a16:creationId xmlns:a16="http://schemas.microsoft.com/office/drawing/2014/main" id="{DEA02E6B-9EB0-4AF1-8F03-AA4972AEA4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90775" y="246785"/>
          <a:ext cx="3448050" cy="856916"/>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2</xdr:col>
      <xdr:colOff>561975</xdr:colOff>
      <xdr:row>1</xdr:row>
      <xdr:rowOff>103910</xdr:rowOff>
    </xdr:from>
    <xdr:ext cx="3448050" cy="856916"/>
    <xdr:pic>
      <xdr:nvPicPr>
        <xdr:cNvPr id="2" name="Imagen 1">
          <a:extLst>
            <a:ext uri="{FF2B5EF4-FFF2-40B4-BE49-F238E27FC236}">
              <a16:creationId xmlns:a16="http://schemas.microsoft.com/office/drawing/2014/main" id="{203A2F5F-DA1C-4658-9E4C-EAE45878BE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85975" y="294410"/>
          <a:ext cx="3448050" cy="856916"/>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2</xdr:col>
      <xdr:colOff>47625</xdr:colOff>
      <xdr:row>1</xdr:row>
      <xdr:rowOff>103910</xdr:rowOff>
    </xdr:from>
    <xdr:ext cx="3448050" cy="856916"/>
    <xdr:pic>
      <xdr:nvPicPr>
        <xdr:cNvPr id="2" name="Imagen 1">
          <a:extLst>
            <a:ext uri="{FF2B5EF4-FFF2-40B4-BE49-F238E27FC236}">
              <a16:creationId xmlns:a16="http://schemas.microsoft.com/office/drawing/2014/main" id="{17900E4D-8830-4746-9024-0EE1B9A788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57450" y="294410"/>
          <a:ext cx="3448050" cy="856916"/>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2</xdr:col>
      <xdr:colOff>85725</xdr:colOff>
      <xdr:row>0</xdr:row>
      <xdr:rowOff>37235</xdr:rowOff>
    </xdr:from>
    <xdr:ext cx="3448050" cy="856916"/>
    <xdr:pic>
      <xdr:nvPicPr>
        <xdr:cNvPr id="2" name="Imagen 1">
          <a:extLst>
            <a:ext uri="{FF2B5EF4-FFF2-40B4-BE49-F238E27FC236}">
              <a16:creationId xmlns:a16="http://schemas.microsoft.com/office/drawing/2014/main" id="{9BACF3C0-5022-416C-BB01-CEC5ECB3E3E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0" y="37235"/>
          <a:ext cx="3448050" cy="856916"/>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2</xdr:col>
      <xdr:colOff>114300</xdr:colOff>
      <xdr:row>1</xdr:row>
      <xdr:rowOff>46760</xdr:rowOff>
    </xdr:from>
    <xdr:ext cx="3448050" cy="856916"/>
    <xdr:pic>
      <xdr:nvPicPr>
        <xdr:cNvPr id="2" name="Imagen 1">
          <a:extLst>
            <a:ext uri="{FF2B5EF4-FFF2-40B4-BE49-F238E27FC236}">
              <a16:creationId xmlns:a16="http://schemas.microsoft.com/office/drawing/2014/main" id="{70C718F2-DF0B-4F1E-BDC5-57C3EF7772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71725" y="237260"/>
          <a:ext cx="3448050" cy="856916"/>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2</xdr:col>
      <xdr:colOff>171450</xdr:colOff>
      <xdr:row>0</xdr:row>
      <xdr:rowOff>75335</xdr:rowOff>
    </xdr:from>
    <xdr:ext cx="3448050" cy="856916"/>
    <xdr:pic>
      <xdr:nvPicPr>
        <xdr:cNvPr id="2" name="Imagen 1">
          <a:extLst>
            <a:ext uri="{FF2B5EF4-FFF2-40B4-BE49-F238E27FC236}">
              <a16:creationId xmlns:a16="http://schemas.microsoft.com/office/drawing/2014/main" id="{85E01550-C6A5-4509-B17D-E28E6A4C2D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38400" y="75335"/>
          <a:ext cx="3448050" cy="856916"/>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person displayName="Yuri Arboleda" id="{020A41BE-26AE-4BF1-B7FD-9AFF9EFFF1F6}" userId="S::yuri.arboleda@ccmmna.org.co::4e1d5be5-cb87-44b7-8c52-66928c5370b7" providerId="AD"/>
  <person displayName="Karen Trujillo Sanchez" id="{D20657BD-54A2-46E4-ADE3-A9F79EAE6849}" userId="S::comunicaciones@ccmmna.org.co::05b4cec1-ff8b-4532-a0f5-4c099c4253f2"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653E4770-FE62-4328-905F-40C489A56DDC}" name="Tabla712" displayName="Tabla712" ref="A9:J40" totalsRowShown="0" headerRowDxfId="214" dataDxfId="212" headerRowBorderDxfId="213" tableBorderDxfId="211">
  <tableColumns count="10">
    <tableColumn id="1" xr3:uid="{1DE79AD3-8DA1-4E68-9442-D5C93C8B28EE}" name="ITEM" dataDxfId="210"/>
    <tableColumn id="10" xr3:uid="{512A2BF5-C816-44CE-B30C-CD7D8B71CF0A}" name="Nombre P"/>
    <tableColumn id="6" xr3:uid="{A6288FBC-CD4B-4925-BDAC-0693CDEE7C3D}" name="Columna1" dataDxfId="209"/>
    <tableColumn id="2" xr3:uid="{88008BF3-F442-45EB-8751-A58C92B93E49}" name="ACTIVIDAD" dataDxfId="208"/>
    <tableColumn id="3" xr3:uid="{E6AF85C6-CAF8-41B8-A721-D46BFACB055F}" name="RESPONSABLE " dataDxfId="207"/>
    <tableColumn id="4" xr3:uid="{712B7785-6816-4CD9-9199-8D139054FBF0}" name="FECHA " dataDxfId="206"/>
    <tableColumn id="5" xr3:uid="{D860FAF5-36C9-4CD2-BBA3-4B1E9E4ED46C}" name="CHECK" dataDxfId="205"/>
    <tableColumn id="7" xr3:uid="{21F038CC-6C76-4700-9785-48019EC0DF49}" name="COMENTARIOS" dataDxfId="204"/>
    <tableColumn id="8" xr3:uid="{DD779B7B-2139-40C2-ADA6-61D4BD9E251B}" name="Columna2" dataDxfId="203"/>
    <tableColumn id="9" xr3:uid="{3E9992FC-6FAA-4C15-B0E5-75936DB0F988}" name="Valor" dataDxfId="202"/>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265939E-C2AA-4F10-A795-03ABC681CA75}" name="Tabla7" displayName="Tabla7" ref="A10:I41" totalsRowShown="0" headerRowDxfId="201" dataDxfId="199" headerRowBorderDxfId="200" tableBorderDxfId="198">
  <tableColumns count="9">
    <tableColumn id="1" xr3:uid="{1E8C4B28-0785-4CA6-BD11-58D591072060}" name="ITEM" dataDxfId="197"/>
    <tableColumn id="6" xr3:uid="{27AE1D2F-A110-4B83-A59A-36F00C0D26D0}" name="Columna1" dataDxfId="196"/>
    <tableColumn id="2" xr3:uid="{F5A1CA80-38E7-4F91-9742-F78A487012C5}" name="ACTIVIDAD" dataDxfId="195"/>
    <tableColumn id="3" xr3:uid="{8B116F14-D78F-403B-8325-FADE0A818AAA}" name="RESPONSABLE " dataDxfId="194"/>
    <tableColumn id="4" xr3:uid="{0441CD7F-00FA-421E-8A3A-B2A5E92C8C97}" name="FECHA " dataDxfId="193"/>
    <tableColumn id="5" xr3:uid="{9ABE8C60-0643-4DF8-BDBA-CDC00F2E5922}" name="CHECK" dataDxfId="192"/>
    <tableColumn id="7" xr3:uid="{AC02A1A0-16A5-4001-B4A3-AE23AB439536}" name="COMENTARIOS" dataDxfId="191"/>
    <tableColumn id="8" xr3:uid="{923E2E9B-53E6-4C35-926B-B73BA5010E41}" name="Columna2" dataDxfId="190"/>
    <tableColumn id="9" xr3:uid="{C8485209-1FFE-4A90-B38C-64C777D495E6}" name="Presupuesto estimado" dataDxfId="189"/>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CF46D23-06EE-42BD-9041-0B08210C1F8F}" name="Tabla73" displayName="Tabla73" ref="A8:I39" totalsRowShown="0" headerRowDxfId="188" dataDxfId="186" headerRowBorderDxfId="187" tableBorderDxfId="185">
  <tableColumns count="9">
    <tableColumn id="1" xr3:uid="{CCEE173B-2F33-4F99-A95C-8115CCC1FF8D}" name="ITEM" dataDxfId="184"/>
    <tableColumn id="6" xr3:uid="{D774E9EA-5A98-4990-8706-123AF0E27580}" name="Columna1" dataDxfId="183"/>
    <tableColumn id="2" xr3:uid="{FD8A6FC8-E861-41B6-8B50-7D62D93E333B}" name="ACTIVIDAD" dataDxfId="182"/>
    <tableColumn id="3" xr3:uid="{A705E011-6CC7-41DE-998F-065DCF81A429}" name="RESPONSABLE " dataDxfId="181"/>
    <tableColumn id="4" xr3:uid="{648497E1-F988-4FA2-9F9D-0233BCD4B81F}" name="FECHA " dataDxfId="180"/>
    <tableColumn id="5" xr3:uid="{3836608B-F3FC-4375-A0F3-2A1FDE792913}" name="CHECK" dataDxfId="179"/>
    <tableColumn id="7" xr3:uid="{D6FD5AA3-61D5-4FB6-9763-CE637BF3FDD6}" name="COMENTARIOS" dataDxfId="178"/>
    <tableColumn id="8" xr3:uid="{25BCE139-796C-49B4-8C40-AD2534AFA74A}" name="Columna2" dataDxfId="177"/>
    <tableColumn id="9" xr3:uid="{FFE02482-43F3-4679-8B1F-AC5B53BB53FA}" name="Columna3" dataDxfId="176"/>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8696688-0A02-41CB-817E-BE258DDEB4B2}" name="Tabla734" displayName="Tabla734" ref="A9:G34" totalsRowShown="0" headerRowDxfId="175" dataDxfId="173" headerRowBorderDxfId="174" tableBorderDxfId="172">
  <tableColumns count="7">
    <tableColumn id="1" xr3:uid="{304BFC96-DEB8-4810-A927-0AC9866A946F}" name="ITEM" dataDxfId="171"/>
    <tableColumn id="6" xr3:uid="{F19D8444-3AA9-442B-BF4D-6E993D862F1F}" name="Columna1" dataDxfId="170"/>
    <tableColumn id="2" xr3:uid="{D330E89A-A1A1-4BA2-89D9-D67C24B4F696}" name="ACTIVIDAD" dataDxfId="169">
      <calculatedColumnFormula>#REF!</calculatedColumnFormula>
    </tableColumn>
    <tableColumn id="3" xr3:uid="{61CD1220-ECC2-4596-93DD-C71F4C4648DE}" name="RESPONSABLE " dataDxfId="168"/>
    <tableColumn id="4" xr3:uid="{887EBC35-3889-49E6-B06F-835DE4D14649}" name="FECHA " dataDxfId="167"/>
    <tableColumn id="5" xr3:uid="{456ED970-A825-40A6-BC92-0DD25B428399}" name="CHECK" dataDxfId="166"/>
    <tableColumn id="7" xr3:uid="{3EF16A92-90F3-4BF4-A377-F3DDC32063CF}" name="COMENTARIOS" dataDxfId="165"/>
  </tableColumns>
  <tableStyleInfo name="TableStyleLight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F7128B08-F148-492E-86A2-FC0FB5428A4C}" name="Tabla73411" displayName="Tabla73411" ref="A9:G25" totalsRowShown="0" headerRowDxfId="164" dataDxfId="162" headerRowBorderDxfId="163" tableBorderDxfId="161">
  <tableColumns count="7">
    <tableColumn id="1" xr3:uid="{EB966F3B-0D54-4B7F-AC8F-D66D23BDAB37}" name="ITEM" dataDxfId="160"/>
    <tableColumn id="6" xr3:uid="{60F308F5-B50C-40D5-A8E6-BDBCE054F500}" name="Columna1" dataDxfId="159"/>
    <tableColumn id="2" xr3:uid="{66496B8D-487B-434F-B633-4EAF51293E2D}" name="ACTIVIDAD" dataDxfId="158">
      <calculatedColumnFormula>#REF!</calculatedColumnFormula>
    </tableColumn>
    <tableColumn id="3" xr3:uid="{BDC22DE2-9806-4D81-BDAB-08D56594DD27}" name="RESPONSABLE " dataDxfId="157"/>
    <tableColumn id="4" xr3:uid="{83551032-B159-430E-B19A-871F7941C32B}" name="FECHA " dataDxfId="156"/>
    <tableColumn id="5" xr3:uid="{2C309D46-718E-4266-9A2C-AFF55360DEF0}" name="CHECK" dataDxfId="155"/>
    <tableColumn id="7" xr3:uid="{4820A516-E90F-4E8E-847A-DC0F141A425B}" name="COMENTARIOS" dataDxfId="154"/>
  </tableColumns>
  <tableStyleInfo name="TableStyleLight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F942441-D16A-4A38-8DDA-CC0D6008515B}" name="Tabla7313" displayName="Tabla7313" ref="A8:I22" totalsRowShown="0" headerRowDxfId="153" dataDxfId="151" headerRowBorderDxfId="152" tableBorderDxfId="150">
  <tableColumns count="9">
    <tableColumn id="1" xr3:uid="{3CDA4C62-C2A2-4AF3-807F-A2BC5DF61D58}" name="ITEM" dataDxfId="149"/>
    <tableColumn id="6" xr3:uid="{20BFC105-CFBC-4782-96CA-63EF92172B07}" name="Columna1" dataDxfId="148"/>
    <tableColumn id="2" xr3:uid="{AD35AF8A-FEA9-426F-A919-A6F411C62A46}" name="ACTIVIDAD" dataDxfId="147"/>
    <tableColumn id="3" xr3:uid="{53EC69AF-D20C-47D0-BD38-8CD46290F1D5}" name="RESPONSABLE " dataDxfId="146"/>
    <tableColumn id="4" xr3:uid="{B7A8D09C-3CD4-4EE9-90EB-1FA7F5D5430A}" name="FECHA " dataDxfId="145"/>
    <tableColumn id="5" xr3:uid="{70C30B52-12D6-43EF-9B92-61D6D76305D6}" name="CHECK" dataDxfId="144"/>
    <tableColumn id="7" xr3:uid="{301DCA74-818D-471F-923C-10F3729BAE95}" name="COMENTARIOS" dataDxfId="143"/>
    <tableColumn id="8" xr3:uid="{E2A80ACB-F5E8-48AA-AC3B-5ACCB7B594C4}" name="Columna2" dataDxfId="142"/>
    <tableColumn id="9" xr3:uid="{305151CF-899E-4E38-9AF0-0A9E876D4C83}" name="Columna3" dataDxfId="141"/>
  </tableColumns>
  <tableStyleInfo name="TableStyleLight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0DEEE1D-4DD6-4255-A51B-867A0DA14E9E}" name="Tabla7345" displayName="Tabla7345" ref="A9:G21" totalsRowShown="0" headerRowDxfId="140" dataDxfId="138" headerRowBorderDxfId="139" tableBorderDxfId="137">
  <tableColumns count="7">
    <tableColumn id="1" xr3:uid="{75FE97B2-89E0-431E-B4CA-DFD0700FE4B8}" name="ITEM" dataDxfId="136"/>
    <tableColumn id="6" xr3:uid="{BB65B43B-410B-4B45-B4C1-F713D439C5A8}" name="Columna1" dataDxfId="135"/>
    <tableColumn id="2" xr3:uid="{7883A5DE-BD9A-4581-AD79-7F8F6791C7F5}" name="ACTIVIDAD" dataDxfId="134">
      <calculatedColumnFormula>#REF!</calculatedColumnFormula>
    </tableColumn>
    <tableColumn id="3" xr3:uid="{46A70B8B-50F6-49E3-9AE5-795F7244C208}" name="RESPONSABLE " dataDxfId="133"/>
    <tableColumn id="4" xr3:uid="{3BDB6964-8485-4289-97CE-B267D2C8C103}" name="FECHA " dataDxfId="132"/>
    <tableColumn id="5" xr3:uid="{79EA4B63-D09E-4B9E-B90B-78B5A3D3A674}" name="CHECK" dataDxfId="131"/>
    <tableColumn id="7" xr3:uid="{0C21BE42-9C06-4975-84F4-F7F39796133D}" name="COMENTARIOS" dataDxfId="130"/>
  </tableColumns>
  <tableStyleInfo name="TableStyleLight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9FDC053-B729-4BC1-83E7-1D27D9944AE4}" name="Tabla73456" displayName="Tabla73456" ref="A9:G14" totalsRowShown="0" headerRowDxfId="129" dataDxfId="127" headerRowBorderDxfId="128" tableBorderDxfId="126">
  <tableColumns count="7">
    <tableColumn id="1" xr3:uid="{95D84615-F616-431A-B41B-E886D0D2B91A}" name="ITEM" dataDxfId="125"/>
    <tableColumn id="6" xr3:uid="{55DD5809-FF07-411B-9B19-B914A970CF2A}" name="Columna1" dataDxfId="124"/>
    <tableColumn id="2" xr3:uid="{8EAF9920-5D6D-4B6A-A25B-2CF706C9BCDE}" name="ACTIVIDAD" dataDxfId="123"/>
    <tableColumn id="3" xr3:uid="{D7C4C051-E6A3-4F95-90F4-2B5E88361A4C}" name="RESPONSABLE " dataDxfId="122"/>
    <tableColumn id="4" xr3:uid="{B431D489-7CFE-4E09-9F5C-2F9C4D760CC2}" name="FECHA " dataDxfId="121"/>
    <tableColumn id="5" xr3:uid="{C269B4E4-7FC4-4906-BAD0-11BCE87175DE}" name="CHECK" dataDxfId="120"/>
    <tableColumn id="7" xr3:uid="{FE9BD1C8-67E1-4EB0-8DDB-7912628F924E}" name="COMENTARIOS" dataDxfId="119"/>
  </tableColumns>
  <tableStyleInfo name="TableStyleLight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37C6C9A-939B-4328-ABE2-BE7821AB38EB}" name="Tabla737" displayName="Tabla737" ref="A9:I20" totalsRowShown="0" headerRowDxfId="118" dataDxfId="116" headerRowBorderDxfId="117" tableBorderDxfId="115">
  <tableColumns count="9">
    <tableColumn id="1" xr3:uid="{ED751F5E-90D0-4832-A89B-6A3F13C1FACE}" name="ITEM" dataDxfId="114"/>
    <tableColumn id="6" xr3:uid="{A3BDC877-F4AB-4499-9CA2-004FB5D603D3}" name="Columna1" dataDxfId="113"/>
    <tableColumn id="2" xr3:uid="{694A0D49-80CF-4F70-B233-0BB07EB0AC99}" name="ACTIVIDAD" dataDxfId="112"/>
    <tableColumn id="3" xr3:uid="{B01FF459-6376-491A-A087-7B980CA43B81}" name="RESPONSABLE " dataDxfId="111"/>
    <tableColumn id="4" xr3:uid="{4F2E85C6-9472-409B-9435-EB7785A495D1}" name="FECHA " dataDxfId="110"/>
    <tableColumn id="5" xr3:uid="{28BDC8F3-EA40-48C0-B892-22414FD37AEF}" name="CHECK" dataDxfId="109"/>
    <tableColumn id="7" xr3:uid="{D368B1A6-DAC3-4045-A1BE-E291615D90A1}" name="COMENTARIOS" dataDxfId="108"/>
    <tableColumn id="8" xr3:uid="{DF2457EF-B836-4F2B-9A33-E94980F3C7CA}" name="Columna2" dataDxfId="107"/>
    <tableColumn id="9" xr3:uid="{5B0AA347-DF63-4D68-8451-61430D274177}" name="Columna3" dataDxfId="106"/>
  </tableColumns>
  <tableStyleInfo name="TableStyleLight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575DA1D-598D-4C96-A6C8-753A7C958FAE}" name="Tabla7378" displayName="Tabla7378" ref="A8:I17" totalsRowShown="0" headerRowDxfId="105" dataDxfId="103" headerRowBorderDxfId="104" tableBorderDxfId="102">
  <tableColumns count="9">
    <tableColumn id="1" xr3:uid="{4517C00F-7A84-4715-87DC-3D60F5B55B9E}" name="ITEM" dataDxfId="101"/>
    <tableColumn id="6" xr3:uid="{0757FE6E-3FF6-4CC5-91B8-04805D253C2E}" name="Columna1" dataDxfId="100"/>
    <tableColumn id="2" xr3:uid="{5B5BAC1A-32E3-46E1-BFAB-EB0CDFE0100E}" name="ACTIVIDAD" dataDxfId="99"/>
    <tableColumn id="3" xr3:uid="{67A9FBCB-741F-4254-B8FB-7D609CC668E0}" name="RESPONSABLE " dataDxfId="98"/>
    <tableColumn id="4" xr3:uid="{37C91BDC-BAA6-40A7-8B1F-0FC0C2E4CD2F}" name="FECHA " dataDxfId="97"/>
    <tableColumn id="5" xr3:uid="{9223E449-1516-41F9-A5AE-C6D85BBBF38D}" name="CHECK" dataDxfId="96"/>
    <tableColumn id="7" xr3:uid="{EDD217AF-F5D3-4AC1-A823-4FF098605AE2}" name="COMENTARIOS" dataDxfId="95"/>
    <tableColumn id="8" xr3:uid="{2583AD4F-C043-4F93-8B98-8960A26B1EDE}" name="Columna2" dataDxfId="94"/>
    <tableColumn id="9" xr3:uid="{02C7C50E-8BA8-4791-B5D2-1157CDBE6BC4}" name="Columna3" dataDxfId="93"/>
  </tableColumns>
  <tableStyleInfo name="TableStyleLight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7260035-63E9-4C8F-80D7-01DFD138A0F4}" name="Tabla73789" displayName="Tabla73789" ref="A9:I17" totalsRowShown="0" headerRowDxfId="92" dataDxfId="90" headerRowBorderDxfId="91" tableBorderDxfId="89">
  <tableColumns count="9">
    <tableColumn id="1" xr3:uid="{2644E4CE-98A5-4DD5-BA6F-ABE7F07B9D37}" name="ITEM" dataDxfId="88"/>
    <tableColumn id="6" xr3:uid="{28049209-6252-4DE8-B258-D794273E3460}" name="Columna1" dataDxfId="87"/>
    <tableColumn id="2" xr3:uid="{3B36F6FE-25B2-4E4D-8A2C-F8FFB743F1FB}" name="ACTIVIDAD" dataDxfId="86"/>
    <tableColumn id="3" xr3:uid="{BD1E601B-CC7B-402F-9BBB-7CE05F6CD42F}" name="RESPONSABLE " dataDxfId="85"/>
    <tableColumn id="4" xr3:uid="{93A9A877-FC19-4752-A449-634BD4910EB7}" name="FECHA " dataDxfId="84"/>
    <tableColumn id="5" xr3:uid="{8B513B25-9122-423B-B57F-E0E3768FCE3C}" name="CHECK" dataDxfId="83"/>
    <tableColumn id="7" xr3:uid="{4C1DA871-963F-49D5-AC34-BE61BD6E1E47}" name="COMENTARIOS" dataDxfId="82"/>
    <tableColumn id="8" xr3:uid="{EF9B7AC8-984E-4FC5-93AC-B969447443C2}" name="Columna2" dataDxfId="81"/>
    <tableColumn id="9" xr3:uid="{88599B07-3517-4392-85F4-76F5BED128DD}" name="Columna3" dataDxfId="80"/>
  </tableColumns>
  <tableStyleInfo name="TableStyleLight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6467A193-848A-4F80-98EC-E860842B6074}" name="Tabla7378910" displayName="Tabla7378910" ref="A8:I19" totalsRowShown="0" headerRowDxfId="79" dataDxfId="77" headerRowBorderDxfId="78" tableBorderDxfId="76">
  <tableColumns count="9">
    <tableColumn id="1" xr3:uid="{5F9B69A7-926A-4A6C-A7F0-F2CC1B7D15F1}" name="ITEM" dataDxfId="75"/>
    <tableColumn id="6" xr3:uid="{09ADC3CA-46EF-4F9E-80DE-329508BDBEBA}" name="Columna1" dataDxfId="74"/>
    <tableColumn id="2" xr3:uid="{AF626687-107B-4F09-95C3-65C7E830DCCF}" name="ACTIVIDAD" dataDxfId="73"/>
    <tableColumn id="3" xr3:uid="{A708DA25-6F78-4507-B240-E09882909051}" name="RESPONSABLE " dataDxfId="72"/>
    <tableColumn id="4" xr3:uid="{99580F45-783E-4FC8-A509-9C3DE56364CB}" name="FECHA " dataDxfId="71"/>
    <tableColumn id="5" xr3:uid="{885185C2-AA74-4FF0-B247-E9C5E38DCA61}" name="CHECK" dataDxfId="70"/>
    <tableColumn id="7" xr3:uid="{9CAC5CBC-9C4D-43C4-9900-72249D5DC649}" name="COMENTARIOS" dataDxfId="69"/>
    <tableColumn id="8" xr3:uid="{6AD57795-37EA-4DCE-AC69-7C216ED40078}" name="Columna2" dataDxfId="68"/>
    <tableColumn id="9" xr3:uid="{8F0EE297-1766-4F0F-8C0B-554C83C9D7C8}" name="Columna3" dataDxfId="67"/>
  </tableColumns>
  <tableStyleInfo name="TableStyleLight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28" dT="2022-03-14T19:57:17.99" personId="{020A41BE-26AE-4BF1-B7FD-9AFF9EFFF1F6}" id="{124BB409-B08B-4501-8B18-3B94943BF9E3}">
    <text>CCMMNA</text>
  </threadedComment>
  <threadedComment ref="J28" dT="2022-02-18T14:12:59.31" personId="{020A41BE-26AE-4BF1-B7FD-9AFF9EFFF1F6}" id="{E754577F-0BC3-40B1-8B1E-6DAD0FCE5FC3}">
    <text>TARDE DEL EMPRSARIO</text>
  </threadedComment>
  <threadedComment ref="D37" dT="2022-03-14T20:01:39.65" personId="{020A41BE-26AE-4BF1-B7FD-9AFF9EFFF1F6}" id="{9AAD5679-E527-4E48-AAB2-49398E028B2C}">
    <text>CCU</text>
  </threadedComment>
  <threadedComment ref="D38" dT="2022-03-14T20:01:39.65" personId="{020A41BE-26AE-4BF1-B7FD-9AFF9EFFF1F6}" id="{94CA6330-CBE6-4E5B-878C-CEC3CD5AB05B}">
    <text>CCU</text>
  </threadedComment>
  <threadedComment ref="D47" dT="2022-03-14T19:56:15.04" personId="{020A41BE-26AE-4BF1-B7FD-9AFF9EFFF1F6}" id="{06A16E4C-C548-457B-852F-C402A63B9867}">
    <text>CCMMMNA</text>
  </threadedComment>
  <threadedComment ref="J47" dT="2022-02-18T14:12:32.72" personId="{020A41BE-26AE-4BF1-B7FD-9AFF9EFFF1F6}" id="{122309F3-2A62-4FBC-A4DA-BE427192AF1E}">
    <text>TARDE DEL EMPRSARIO</text>
  </threadedComment>
  <threadedComment ref="D49" dT="2022-03-14T19:56:22.02" personId="{020A41BE-26AE-4BF1-B7FD-9AFF9EFFF1F6}" id="{D4EB0295-BB0F-416B-B6E3-A2CAD34D7B5F}">
    <text>CCU</text>
  </threadedComment>
  <threadedComment ref="J49" dT="2022-02-18T14:12:39.69" personId="{020A41BE-26AE-4BF1-B7FD-9AFF9EFFF1F6}" id="{F651E894-4E94-43BA-940E-768CBAED6C2F}">
    <text>TARDE DEL EMPRSARIO</text>
  </threadedComment>
  <threadedComment ref="D50" dT="2022-03-14T19:56:44.47" personId="{020A41BE-26AE-4BF1-B7FD-9AFF9EFFF1F6}" id="{1E9DE00C-B4DA-4772-BDD0-404AF228FC6D}">
    <text>CCMMNA</text>
  </threadedComment>
  <threadedComment ref="J50" dT="2022-02-18T14:12:45.49" personId="{020A41BE-26AE-4BF1-B7FD-9AFF9EFFF1F6}" id="{F891BD15-788E-43FB-AD95-53646B7EF3CC}">
    <text>TARDE DEL EMPRSARIO</text>
  </threadedComment>
  <threadedComment ref="D58" dT="2022-03-14T19:46:36.61" personId="{020A41BE-26AE-4BF1-B7FD-9AFF9EFFF1F6}" id="{97C2FA0B-4AEC-4290-BA9B-7375FC7EC56B}">
    <text>CCU</text>
  </threadedComment>
  <threadedComment ref="J58" dT="2022-02-18T14:12:11.83" personId="{020A41BE-26AE-4BF1-B7FD-9AFF9EFFF1F6}" id="{DF380F1A-A179-459D-B9A2-F59CC65FF4B1}">
    <text>TARDE DEL EMPRSARIO</text>
  </threadedComment>
  <threadedComment ref="D60" dT="2022-03-14T19:46:48.91" personId="{020A41BE-26AE-4BF1-B7FD-9AFF9EFFF1F6}" id="{68D39463-9496-4E3A-8F5E-D0C383061371}">
    <text>CCMMNA</text>
  </threadedComment>
  <threadedComment ref="J60" dT="2022-02-18T14:12:28.88" personId="{020A41BE-26AE-4BF1-B7FD-9AFF9EFFF1F6}" id="{A569E62D-DA91-4B79-88B2-1AE67001A688}">
    <text>TARDE DEL EMPRSARIO</text>
  </threadedComment>
</ThreadedComments>
</file>

<file path=xl/threadedComments/threadedComment2.xml><?xml version="1.0" encoding="utf-8"?>
<ThreadedComments xmlns="http://schemas.microsoft.com/office/spreadsheetml/2018/threadedcomments" xmlns:x="http://schemas.openxmlformats.org/spreadsheetml/2006/main">
  <threadedComment ref="D29" dT="2023-08-03T16:45:23.83" personId="{D20657BD-54A2-46E4-ADE3-A9F79EAE6849}" id="{432AA35B-D8DC-41A4-A5CA-5C5848705CB0}">
    <text>Sedes, servicios áreas, información de interés, Impuestos</text>
  </threadedComment>
</ThreadedComments>
</file>

<file path=xl/threadedComments/threadedComment3.xml><?xml version="1.0" encoding="utf-8"?>
<ThreadedComments xmlns="http://schemas.microsoft.com/office/spreadsheetml/2018/threadedcomments" xmlns:x="http://schemas.openxmlformats.org/spreadsheetml/2006/main">
  <threadedComment ref="C17" dT="2023-08-03T16:04:59.82" personId="{D20657BD-54A2-46E4-ADE3-A9F79EAE6849}" id="{ADDAA432-A9F1-4582-B683-48D875BC0C1A}">
    <text>Si vas a publicar tu postulación etiquetanos</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forms.office.com/r/8mppj6yRsC" TargetMode="External"/><Relationship Id="rId2" Type="http://schemas.openxmlformats.org/officeDocument/2006/relationships/hyperlink" Target="https://zoom.us/webinar/register/WN_AVJRRcFAQNaLn50S_mqnHA" TargetMode="External"/><Relationship Id="rId1" Type="http://schemas.openxmlformats.org/officeDocument/2006/relationships/hyperlink" Target="https://acortar.link/ktyvxP" TargetMode="External"/><Relationship Id="rId6" Type="http://schemas.openxmlformats.org/officeDocument/2006/relationships/hyperlink" Target="https://forms.gle/DuQyF8Qht9RRtkQ48" TargetMode="External"/><Relationship Id="rId5" Type="http://schemas.openxmlformats.org/officeDocument/2006/relationships/hyperlink" Target="https://forms.gle/3LtEwUUsax4LdXGf7" TargetMode="External"/><Relationship Id="rId4" Type="http://schemas.openxmlformats.org/officeDocument/2006/relationships/hyperlink" Target="https://forms.office.com/r/8mppj6yRsC" TargetMode="External"/></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Renovaci&#243;n\Renovaci&#243;n%202023\JORNADA%20DE%20RENOVACION\REELS" TargetMode="External"/><Relationship Id="rId2" Type="http://schemas.openxmlformats.org/officeDocument/2006/relationships/hyperlink" Target="..\Renovaci&#243;n\Renovaci&#243;n%202023\Libreta\DISE&#209;O%20LIBRETA%202022.pdf" TargetMode="External"/><Relationship Id="rId1" Type="http://schemas.openxmlformats.org/officeDocument/2006/relationships/hyperlink" Target="..\Renovaci&#243;n\Renovaci&#243;n%202023\ADHESIVO%20RENOV&#201;%202023.pdf"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mailto:rcmorales@teleantioquia.com.co"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8" Type="http://schemas.openxmlformats.org/officeDocument/2006/relationships/hyperlink" Target="..\..\..\PROGRAMAS\CRECER%20ES%20POSIBLE\Agenda.png" TargetMode="External"/><Relationship Id="rId13" Type="http://schemas.openxmlformats.org/officeDocument/2006/relationships/printerSettings" Target="../printerSettings/printerSettings2.bin"/><Relationship Id="rId3" Type="http://schemas.openxmlformats.org/officeDocument/2006/relationships/hyperlink" Target="..\..\..\PROGRAMAS\CRECER%20ES%20POSIBLE\Modulo%201" TargetMode="External"/><Relationship Id="rId7" Type="http://schemas.openxmlformats.org/officeDocument/2006/relationships/hyperlink" Target="https://www.instagram.com/p/Cr3pxuJrKwD/" TargetMode="External"/><Relationship Id="rId12" Type="http://schemas.openxmlformats.org/officeDocument/2006/relationships/hyperlink" Target="..\..\..\PROGRAMAS\CRECER%20ES%20POSIBLE\Agenda.png" TargetMode="External"/><Relationship Id="rId2" Type="http://schemas.openxmlformats.org/officeDocument/2006/relationships/hyperlink" Target="..\..\..\PROGRAMAS\CRECER%20ES%20POSIBLE\Videos\Modulos%20Crecer%20es%20posible.mp4" TargetMode="External"/><Relationship Id="rId1" Type="http://schemas.openxmlformats.org/officeDocument/2006/relationships/hyperlink" Target="..\..\..\PROGRAMAS\CRECER%20ES%20POSIBLE\Videos\Crecer%20es%20posible.mp4" TargetMode="External"/><Relationship Id="rId6" Type="http://schemas.openxmlformats.org/officeDocument/2006/relationships/hyperlink" Target="..\..\..\PROGRAMAS\CRECER%20ES%20POSIBLE\Modulo%204" TargetMode="External"/><Relationship Id="rId11" Type="http://schemas.openxmlformats.org/officeDocument/2006/relationships/hyperlink" Target="..\..\..\PROGRAMAS\CRECER%20ES%20POSIBLE\Agenda.png" TargetMode="External"/><Relationship Id="rId5" Type="http://schemas.openxmlformats.org/officeDocument/2006/relationships/hyperlink" Target="..\..\..\PROGRAMAS\CRECER%20ES%20POSIBLE\Modulo%203" TargetMode="External"/><Relationship Id="rId15" Type="http://schemas.openxmlformats.org/officeDocument/2006/relationships/table" Target="../tables/table2.xml"/><Relationship Id="rId10" Type="http://schemas.openxmlformats.org/officeDocument/2006/relationships/hyperlink" Target="..\..\..\PROGRAMAS\CRECER%20ES%20POSIBLE\Videos\Crecer%20es%20posible.mp4" TargetMode="External"/><Relationship Id="rId4" Type="http://schemas.openxmlformats.org/officeDocument/2006/relationships/hyperlink" Target="..\..\..\PROGRAMAS\CRECER%20ES%20POSIBLE\Modulo%202" TargetMode="External"/><Relationship Id="rId9" Type="http://schemas.openxmlformats.org/officeDocument/2006/relationships/hyperlink" Target="..\..\..\PROGRAMAS\CRECER%20ES%20POSIBLE\Agenda.png" TargetMode="External"/><Relationship Id="rId14"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8" Type="http://schemas.openxmlformats.org/officeDocument/2006/relationships/hyperlink" Target="..\..\..\PROGRAMAS\CRECER%20ES%20POSIBLE\Agenda.png" TargetMode="External"/><Relationship Id="rId3" Type="http://schemas.openxmlformats.org/officeDocument/2006/relationships/hyperlink" Target="..\..\..\PROGRAMAS\CRECER%20ES%20POSIBLE\Modulo%201" TargetMode="External"/><Relationship Id="rId7" Type="http://schemas.openxmlformats.org/officeDocument/2006/relationships/hyperlink" Target="https://www.instagram.com/p/Cr3pxuJrKwD/" TargetMode="External"/><Relationship Id="rId2" Type="http://schemas.openxmlformats.org/officeDocument/2006/relationships/hyperlink" Target="..\..\..\PROGRAMAS\CRECER%20ES%20POSIBLE\Videos\Modulos%20Crecer%20es%20posible.mp4" TargetMode="External"/><Relationship Id="rId1" Type="http://schemas.openxmlformats.org/officeDocument/2006/relationships/hyperlink" Target="..\..\..\PROGRAMAS\CRECER%20ES%20POSIBLE\Videos\Crecer%20es%20posible.mp4" TargetMode="External"/><Relationship Id="rId6" Type="http://schemas.openxmlformats.org/officeDocument/2006/relationships/hyperlink" Target="..\..\..\PROGRAMAS\CRECER%20ES%20POSIBLE\Modulo%204" TargetMode="External"/><Relationship Id="rId11" Type="http://schemas.openxmlformats.org/officeDocument/2006/relationships/table" Target="../tables/table3.xml"/><Relationship Id="rId5" Type="http://schemas.openxmlformats.org/officeDocument/2006/relationships/hyperlink" Target="..\..\..\PROGRAMAS\CRECER%20ES%20POSIBLE\Modulo%203" TargetMode="External"/><Relationship Id="rId10" Type="http://schemas.openxmlformats.org/officeDocument/2006/relationships/drawing" Target="../drawings/drawing3.xml"/><Relationship Id="rId4" Type="http://schemas.openxmlformats.org/officeDocument/2006/relationships/hyperlink" Target="..\..\..\PROGRAMAS\CRECER%20ES%20POSIBLE\Modulo%202" TargetMode="External"/><Relationship Id="rId9" Type="http://schemas.openxmlformats.org/officeDocument/2006/relationships/hyperlink" Target="..\..\..\PROGRAMAS\CRECER%20ES%20POSIBLE\Agenda.png" TargetMode="External"/></Relationships>
</file>

<file path=xl/worksheets/_rels/sheet8.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hyperlink" Target="..\..\..\PROGRAMAS\CRECER%20ES%20POSIBLE\Agenda.png" TargetMode="External"/><Relationship Id="rId6" Type="http://schemas.microsoft.com/office/2017/10/relationships/threadedComment" Target="../threadedComments/threadedComment3.xml"/><Relationship Id="rId5" Type="http://schemas.openxmlformats.org/officeDocument/2006/relationships/comments" Target="../comments3.xml"/><Relationship Id="rId4" Type="http://schemas.openxmlformats.org/officeDocument/2006/relationships/table" Target="../tables/table6.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hyperlink" Target="..\..\..\PROGRAMAS\CRECER%20ES%20POSIBLE\Agenda.png" TargetMode="External"/></Relationships>
</file>

<file path=xl/worksheets/_rels/sheet14.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hyperlink" Target="..\..\..\PROGRAMAS\CRECER%20ES%20POSIBLE\Agenda.png" TargetMode="External"/></Relationships>
</file>

<file path=xl/worksheets/_rels/sheet15.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3" Type="http://schemas.openxmlformats.org/officeDocument/2006/relationships/hyperlink" Target="..\..\..\PROGRAMAS\CRECER%20ES%20POSIBLE\Modulo%201" TargetMode="External"/><Relationship Id="rId2" Type="http://schemas.openxmlformats.org/officeDocument/2006/relationships/hyperlink" Target="..\..\..\PROGRAMAS\CRECER%20ES%20POSIBLE\Modulo%201" TargetMode="External"/><Relationship Id="rId1" Type="http://schemas.openxmlformats.org/officeDocument/2006/relationships/hyperlink" Target="..\..\..\PROGRAMAS\CRECER%20ES%20POSIBLE\Agenda.png" TargetMode="External"/><Relationship Id="rId5" Type="http://schemas.openxmlformats.org/officeDocument/2006/relationships/table" Target="../tables/table12.xml"/><Relationship Id="rId4"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2" Type="http://schemas.openxmlformats.org/officeDocument/2006/relationships/hyperlink" Target="..\Renovaci&#243;n\Renovaci&#243;n%202023\Cu&#241;as" TargetMode="External"/><Relationship Id="rId1" Type="http://schemas.openxmlformats.org/officeDocument/2006/relationships/hyperlink" Target="..\Renovaci&#243;n\Renovaci&#243;n%202023\ADHESIVO%20RENOV&#201;%202023.pdf"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mailto:sandra.munetones@autopistamagdalena.com.co" TargetMode="External"/><Relationship Id="rId3" Type="http://schemas.openxmlformats.org/officeDocument/2006/relationships/hyperlink" Target="mailto:cestrada@smdigital.com.co" TargetMode="External"/><Relationship Id="rId7" Type="http://schemas.openxmlformats.org/officeDocument/2006/relationships/hyperlink" Target="mailto:eddy.lotero@vinus.com.co" TargetMode="External"/><Relationship Id="rId2" Type="http://schemas.openxmlformats.org/officeDocument/2006/relationships/hyperlink" Target="mailto:daniel.saldarriaga@due.com.co" TargetMode="External"/><Relationship Id="rId1" Type="http://schemas.openxmlformats.org/officeDocument/2006/relationships/hyperlink" Target="mailto:comercial@telecinco.com.co" TargetMode="External"/><Relationship Id="rId6" Type="http://schemas.openxmlformats.org/officeDocument/2006/relationships/hyperlink" Target="mailto:lyfotografia28@gmail.com" TargetMode="External"/><Relationship Id="rId11" Type="http://schemas.openxmlformats.org/officeDocument/2006/relationships/printerSettings" Target="../printerSettings/printerSettings4.bin"/><Relationship Id="rId5" Type="http://schemas.openxmlformats.org/officeDocument/2006/relationships/hyperlink" Target="mailto:kamilomontoyafotografi@gmail.com" TargetMode="External"/><Relationship Id="rId10" Type="http://schemas.openxmlformats.org/officeDocument/2006/relationships/hyperlink" Target="mailto:casabestereo@gmail.com" TargetMode="External"/><Relationship Id="rId4" Type="http://schemas.openxmlformats.org/officeDocument/2006/relationships/hyperlink" Target="mailto:mauromejiamejia@gmail.com" TargetMode="External"/><Relationship Id="rId9" Type="http://schemas.openxmlformats.org/officeDocument/2006/relationships/hyperlink" Target="mailto:comunicaciones@autopistasdelnordeste.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F0CF9-3CA4-4C66-9C43-957930AEB200}">
  <dimension ref="A1:U113"/>
  <sheetViews>
    <sheetView tabSelected="1" zoomScaleNormal="100" workbookViewId="0">
      <pane xSplit="1" ySplit="1" topLeftCell="B48" activePane="bottomRight" state="frozen"/>
      <selection pane="topRight" activeCell="B1" sqref="B1"/>
      <selection pane="bottomLeft" activeCell="A2" sqref="A2"/>
      <selection pane="bottomRight" activeCell="A88" sqref="A88:A91"/>
    </sheetView>
  </sheetViews>
  <sheetFormatPr baseColWidth="10" defaultRowHeight="15" x14ac:dyDescent="0.25"/>
  <cols>
    <col min="1" max="1" width="20" style="189" customWidth="1"/>
    <col min="2" max="2" width="36.42578125" style="7" customWidth="1"/>
    <col min="3" max="3" width="19.5703125" style="7" customWidth="1"/>
    <col min="4" max="4" width="19.28515625" style="7" customWidth="1"/>
    <col min="5" max="5" width="17.28515625" style="7" customWidth="1"/>
    <col min="6" max="6" width="20" style="7" customWidth="1"/>
    <col min="7" max="7" width="20.5703125" style="7" customWidth="1"/>
    <col min="8" max="8" width="33.28515625" style="7" customWidth="1"/>
    <col min="9" max="9" width="16.28515625" style="7" customWidth="1"/>
    <col min="10" max="10" width="33.42578125" style="7" customWidth="1"/>
    <col min="11" max="11" width="15.7109375" style="7" customWidth="1"/>
    <col min="12" max="17" width="11.42578125" style="7"/>
    <col min="18" max="18" width="18.28515625" style="7" customWidth="1"/>
    <col min="19" max="20" width="11.42578125" style="7"/>
    <col min="21" max="21" width="16.28515625" style="7" customWidth="1"/>
    <col min="22" max="16384" width="11.42578125" style="7"/>
  </cols>
  <sheetData>
    <row r="1" spans="1:21" ht="45" x14ac:dyDescent="0.25">
      <c r="A1" s="105" t="s">
        <v>394</v>
      </c>
      <c r="B1" s="209" t="s">
        <v>395</v>
      </c>
      <c r="C1" s="105" t="s">
        <v>396</v>
      </c>
      <c r="D1" s="105" t="s">
        <v>397</v>
      </c>
      <c r="E1" s="105" t="s">
        <v>398</v>
      </c>
      <c r="F1" s="105" t="s">
        <v>399</v>
      </c>
      <c r="G1" s="105" t="s">
        <v>400</v>
      </c>
      <c r="H1" s="105" t="s">
        <v>401</v>
      </c>
      <c r="I1" s="105" t="s">
        <v>402</v>
      </c>
      <c r="J1" s="105" t="s">
        <v>403</v>
      </c>
      <c r="K1" s="105" t="s">
        <v>404</v>
      </c>
      <c r="L1" s="105" t="s">
        <v>405</v>
      </c>
      <c r="M1" s="105" t="s">
        <v>406</v>
      </c>
      <c r="N1" s="105" t="s">
        <v>407</v>
      </c>
      <c r="O1" s="105" t="s">
        <v>408</v>
      </c>
      <c r="P1" s="105" t="s">
        <v>409</v>
      </c>
      <c r="Q1" s="105" t="s">
        <v>410</v>
      </c>
      <c r="R1" s="105" t="s">
        <v>411</v>
      </c>
      <c r="S1" s="105" t="s">
        <v>412</v>
      </c>
      <c r="T1" s="105" t="s">
        <v>413</v>
      </c>
      <c r="U1" s="105" t="s">
        <v>414</v>
      </c>
    </row>
    <row r="2" spans="1:21" ht="120" x14ac:dyDescent="0.25">
      <c r="A2" s="150" t="s">
        <v>608</v>
      </c>
      <c r="B2" s="160" t="s">
        <v>268</v>
      </c>
      <c r="C2" s="160" t="s">
        <v>609</v>
      </c>
      <c r="D2" s="150" t="s">
        <v>104</v>
      </c>
      <c r="E2" s="160" t="s">
        <v>609</v>
      </c>
      <c r="F2" s="160" t="s">
        <v>609</v>
      </c>
      <c r="G2" s="152">
        <v>45027</v>
      </c>
      <c r="H2" s="150" t="s">
        <v>269</v>
      </c>
      <c r="I2" s="150" t="s">
        <v>270</v>
      </c>
      <c r="J2" s="150" t="s">
        <v>610</v>
      </c>
      <c r="K2" s="150" t="s">
        <v>270</v>
      </c>
      <c r="L2" s="150" t="s">
        <v>358</v>
      </c>
      <c r="M2" s="152">
        <v>44991</v>
      </c>
      <c r="N2" s="152">
        <v>45016</v>
      </c>
      <c r="O2" s="161" t="s">
        <v>611</v>
      </c>
      <c r="P2" s="150"/>
      <c r="Q2" s="150"/>
      <c r="R2" s="160"/>
      <c r="S2" s="262"/>
      <c r="T2" s="265"/>
      <c r="U2" s="208"/>
    </row>
    <row r="3" spans="1:21" ht="135" x14ac:dyDescent="0.25">
      <c r="A3" s="150" t="s">
        <v>608</v>
      </c>
      <c r="B3" s="160" t="s">
        <v>268</v>
      </c>
      <c r="C3" s="160" t="s">
        <v>609</v>
      </c>
      <c r="D3" s="150" t="s">
        <v>104</v>
      </c>
      <c r="E3" s="150" t="s">
        <v>303</v>
      </c>
      <c r="F3" s="150" t="s">
        <v>612</v>
      </c>
      <c r="G3" s="152">
        <v>45027</v>
      </c>
      <c r="H3" s="150" t="s">
        <v>272</v>
      </c>
      <c r="I3" s="150" t="s">
        <v>14</v>
      </c>
      <c r="J3" s="160" t="s">
        <v>273</v>
      </c>
      <c r="K3" s="150" t="s">
        <v>274</v>
      </c>
      <c r="L3" s="150" t="s">
        <v>275</v>
      </c>
      <c r="M3" s="152">
        <v>45027</v>
      </c>
      <c r="N3" s="152">
        <v>45027</v>
      </c>
      <c r="O3" s="161" t="s">
        <v>611</v>
      </c>
      <c r="P3" s="150" t="s">
        <v>277</v>
      </c>
      <c r="Q3" s="150" t="s">
        <v>613</v>
      </c>
      <c r="R3" s="160"/>
      <c r="S3" s="263"/>
      <c r="T3" s="266"/>
      <c r="U3" s="208"/>
    </row>
    <row r="4" spans="1:21" ht="135" x14ac:dyDescent="0.25">
      <c r="A4" s="150" t="s">
        <v>608</v>
      </c>
      <c r="B4" s="160" t="s">
        <v>268</v>
      </c>
      <c r="C4" s="160" t="s">
        <v>609</v>
      </c>
      <c r="D4" s="150" t="s">
        <v>104</v>
      </c>
      <c r="E4" s="150" t="s">
        <v>303</v>
      </c>
      <c r="F4" s="150" t="s">
        <v>612</v>
      </c>
      <c r="G4" s="152">
        <v>45027</v>
      </c>
      <c r="H4" s="150" t="s">
        <v>278</v>
      </c>
      <c r="I4" s="150" t="s">
        <v>108</v>
      </c>
      <c r="J4" s="160" t="s">
        <v>273</v>
      </c>
      <c r="K4" s="150" t="s">
        <v>274</v>
      </c>
      <c r="L4" s="150" t="s">
        <v>275</v>
      </c>
      <c r="M4" s="152">
        <v>45029</v>
      </c>
      <c r="N4" s="152">
        <v>45034</v>
      </c>
      <c r="O4" s="161" t="s">
        <v>611</v>
      </c>
      <c r="P4" s="150" t="s">
        <v>277</v>
      </c>
      <c r="Q4" s="150" t="s">
        <v>613</v>
      </c>
      <c r="R4" s="160"/>
      <c r="S4" s="263"/>
      <c r="T4" s="266"/>
      <c r="U4" s="208"/>
    </row>
    <row r="5" spans="1:21" ht="135" x14ac:dyDescent="0.25">
      <c r="A5" s="150" t="s">
        <v>608</v>
      </c>
      <c r="B5" s="160" t="s">
        <v>268</v>
      </c>
      <c r="C5" s="160" t="s">
        <v>609</v>
      </c>
      <c r="D5" s="160" t="s">
        <v>104</v>
      </c>
      <c r="E5" s="150" t="s">
        <v>303</v>
      </c>
      <c r="F5" s="150" t="s">
        <v>612</v>
      </c>
      <c r="G5" s="152">
        <v>45027</v>
      </c>
      <c r="H5" s="150" t="s">
        <v>278</v>
      </c>
      <c r="I5" s="150" t="s">
        <v>108</v>
      </c>
      <c r="J5" s="160" t="s">
        <v>279</v>
      </c>
      <c r="K5" s="150" t="s">
        <v>274</v>
      </c>
      <c r="L5" s="150" t="s">
        <v>275</v>
      </c>
      <c r="M5" s="152">
        <v>45034</v>
      </c>
      <c r="N5" s="152">
        <v>45034</v>
      </c>
      <c r="O5" s="161" t="s">
        <v>611</v>
      </c>
      <c r="P5" s="150" t="s">
        <v>277</v>
      </c>
      <c r="Q5" s="150" t="s">
        <v>613</v>
      </c>
      <c r="R5" s="160"/>
      <c r="S5" s="264"/>
      <c r="T5" s="267"/>
      <c r="U5" s="208"/>
    </row>
    <row r="6" spans="1:21" ht="135" x14ac:dyDescent="0.25">
      <c r="A6" s="150" t="s">
        <v>608</v>
      </c>
      <c r="B6" s="160" t="s">
        <v>268</v>
      </c>
      <c r="C6" s="160" t="s">
        <v>609</v>
      </c>
      <c r="D6" s="160" t="s">
        <v>104</v>
      </c>
      <c r="E6" s="160" t="s">
        <v>303</v>
      </c>
      <c r="F6" s="150" t="s">
        <v>612</v>
      </c>
      <c r="G6" s="152">
        <v>45027</v>
      </c>
      <c r="H6" s="150" t="s">
        <v>280</v>
      </c>
      <c r="I6" s="150" t="s">
        <v>281</v>
      </c>
      <c r="J6" s="160" t="s">
        <v>279</v>
      </c>
      <c r="K6" s="150" t="s">
        <v>274</v>
      </c>
      <c r="L6" s="150" t="s">
        <v>275</v>
      </c>
      <c r="M6" s="152">
        <v>45029</v>
      </c>
      <c r="N6" s="152">
        <v>45041</v>
      </c>
      <c r="O6" s="161" t="s">
        <v>611</v>
      </c>
      <c r="P6" s="150" t="s">
        <v>277</v>
      </c>
      <c r="Q6" s="150" t="s">
        <v>613</v>
      </c>
      <c r="R6" s="160"/>
      <c r="S6" s="262"/>
      <c r="T6" s="265"/>
      <c r="U6" s="208"/>
    </row>
    <row r="7" spans="1:21" ht="135" x14ac:dyDescent="0.25">
      <c r="A7" s="150" t="s">
        <v>608</v>
      </c>
      <c r="B7" s="160" t="s">
        <v>268</v>
      </c>
      <c r="C7" s="160" t="s">
        <v>609</v>
      </c>
      <c r="D7" s="160" t="s">
        <v>104</v>
      </c>
      <c r="E7" s="160" t="s">
        <v>303</v>
      </c>
      <c r="F7" s="150" t="s">
        <v>612</v>
      </c>
      <c r="G7" s="152">
        <v>45027</v>
      </c>
      <c r="H7" s="150" t="s">
        <v>280</v>
      </c>
      <c r="I7" s="150" t="s">
        <v>281</v>
      </c>
      <c r="J7" s="160" t="s">
        <v>282</v>
      </c>
      <c r="K7" s="150" t="s">
        <v>274</v>
      </c>
      <c r="L7" s="150" t="s">
        <v>275</v>
      </c>
      <c r="M7" s="152">
        <v>45041</v>
      </c>
      <c r="N7" s="152">
        <v>45041</v>
      </c>
      <c r="O7" s="161" t="s">
        <v>611</v>
      </c>
      <c r="P7" s="150" t="s">
        <v>277</v>
      </c>
      <c r="Q7" s="150" t="s">
        <v>613</v>
      </c>
      <c r="R7" s="160"/>
      <c r="S7" s="263"/>
      <c r="T7" s="266"/>
      <c r="U7" s="208"/>
    </row>
    <row r="8" spans="1:21" ht="135" x14ac:dyDescent="0.25">
      <c r="A8" s="150" t="s">
        <v>608</v>
      </c>
      <c r="B8" s="160" t="s">
        <v>268</v>
      </c>
      <c r="C8" s="160" t="s">
        <v>609</v>
      </c>
      <c r="D8" s="160" t="s">
        <v>104</v>
      </c>
      <c r="E8" s="160" t="s">
        <v>303</v>
      </c>
      <c r="F8" s="150" t="s">
        <v>612</v>
      </c>
      <c r="G8" s="152">
        <v>45027</v>
      </c>
      <c r="H8" s="150" t="s">
        <v>283</v>
      </c>
      <c r="I8" s="150" t="s">
        <v>284</v>
      </c>
      <c r="J8" s="160" t="s">
        <v>285</v>
      </c>
      <c r="K8" s="150" t="s">
        <v>274</v>
      </c>
      <c r="L8" s="150" t="s">
        <v>275</v>
      </c>
      <c r="M8" s="152">
        <v>45043</v>
      </c>
      <c r="N8" s="152">
        <v>45048</v>
      </c>
      <c r="O8" s="161" t="s">
        <v>611</v>
      </c>
      <c r="P8" s="150" t="s">
        <v>277</v>
      </c>
      <c r="Q8" s="150" t="s">
        <v>613</v>
      </c>
      <c r="R8" s="160"/>
      <c r="S8" s="263"/>
      <c r="T8" s="266"/>
      <c r="U8" s="208"/>
    </row>
    <row r="9" spans="1:21" ht="135" x14ac:dyDescent="0.25">
      <c r="A9" s="150" t="s">
        <v>608</v>
      </c>
      <c r="B9" s="160" t="s">
        <v>268</v>
      </c>
      <c r="C9" s="160" t="s">
        <v>609</v>
      </c>
      <c r="D9" s="160" t="s">
        <v>104</v>
      </c>
      <c r="E9" s="160" t="s">
        <v>303</v>
      </c>
      <c r="F9" s="150" t="s">
        <v>612</v>
      </c>
      <c r="G9" s="152">
        <v>45027</v>
      </c>
      <c r="H9" s="150" t="s">
        <v>283</v>
      </c>
      <c r="I9" s="150" t="s">
        <v>284</v>
      </c>
      <c r="J9" s="160" t="s">
        <v>285</v>
      </c>
      <c r="K9" s="150" t="s">
        <v>274</v>
      </c>
      <c r="L9" s="150" t="s">
        <v>275</v>
      </c>
      <c r="M9" s="152">
        <v>45048</v>
      </c>
      <c r="N9" s="152">
        <v>45048</v>
      </c>
      <c r="O9" s="161" t="s">
        <v>611</v>
      </c>
      <c r="P9" s="150" t="s">
        <v>277</v>
      </c>
      <c r="Q9" s="150" t="s">
        <v>613</v>
      </c>
      <c r="R9" s="160"/>
      <c r="S9" s="264"/>
      <c r="T9" s="267"/>
      <c r="U9" s="208"/>
    </row>
    <row r="10" spans="1:21" ht="135" x14ac:dyDescent="0.25">
      <c r="A10" s="150" t="s">
        <v>608</v>
      </c>
      <c r="B10" s="160" t="s">
        <v>268</v>
      </c>
      <c r="C10" s="160" t="s">
        <v>609</v>
      </c>
      <c r="D10" s="160" t="s">
        <v>104</v>
      </c>
      <c r="E10" s="160" t="s">
        <v>303</v>
      </c>
      <c r="F10" s="150" t="s">
        <v>612</v>
      </c>
      <c r="G10" s="152">
        <v>45027</v>
      </c>
      <c r="H10" s="150" t="s">
        <v>286</v>
      </c>
      <c r="I10" s="150" t="s">
        <v>287</v>
      </c>
      <c r="J10" s="160" t="s">
        <v>288</v>
      </c>
      <c r="K10" s="150" t="s">
        <v>274</v>
      </c>
      <c r="L10" s="150" t="s">
        <v>275</v>
      </c>
      <c r="M10" s="162">
        <v>45050</v>
      </c>
      <c r="N10" s="163">
        <v>45055</v>
      </c>
      <c r="O10" s="161" t="s">
        <v>611</v>
      </c>
      <c r="P10" s="150" t="s">
        <v>277</v>
      </c>
      <c r="Q10" s="150" t="s">
        <v>613</v>
      </c>
      <c r="R10" s="160"/>
      <c r="S10" s="262"/>
      <c r="T10" s="265"/>
      <c r="U10" s="208"/>
    </row>
    <row r="11" spans="1:21" ht="135" x14ac:dyDescent="0.25">
      <c r="A11" s="150" t="s">
        <v>608</v>
      </c>
      <c r="B11" s="160" t="s">
        <v>268</v>
      </c>
      <c r="C11" s="160" t="s">
        <v>609</v>
      </c>
      <c r="D11" s="160" t="s">
        <v>104</v>
      </c>
      <c r="E11" s="160" t="s">
        <v>303</v>
      </c>
      <c r="F11" s="150" t="s">
        <v>612</v>
      </c>
      <c r="G11" s="152">
        <v>45027</v>
      </c>
      <c r="H11" s="150" t="s">
        <v>286</v>
      </c>
      <c r="I11" s="150" t="s">
        <v>287</v>
      </c>
      <c r="J11" s="160" t="s">
        <v>288</v>
      </c>
      <c r="K11" s="150" t="s">
        <v>274</v>
      </c>
      <c r="L11" s="150" t="s">
        <v>275</v>
      </c>
      <c r="M11" s="163">
        <v>45055</v>
      </c>
      <c r="N11" s="163">
        <v>45055</v>
      </c>
      <c r="O11" s="161" t="s">
        <v>611</v>
      </c>
      <c r="P11" s="150" t="s">
        <v>277</v>
      </c>
      <c r="Q11" s="150" t="s">
        <v>613</v>
      </c>
      <c r="R11" s="160"/>
      <c r="S11" s="263"/>
      <c r="T11" s="266"/>
      <c r="U11" s="208"/>
    </row>
    <row r="12" spans="1:21" ht="165" x14ac:dyDescent="0.25">
      <c r="A12" s="150" t="s">
        <v>608</v>
      </c>
      <c r="B12" s="160" t="s">
        <v>268</v>
      </c>
      <c r="C12" s="160" t="s">
        <v>609</v>
      </c>
      <c r="D12" s="150" t="s">
        <v>104</v>
      </c>
      <c r="E12" s="150" t="s">
        <v>303</v>
      </c>
      <c r="F12" s="150" t="s">
        <v>612</v>
      </c>
      <c r="G12" s="152">
        <v>45027</v>
      </c>
      <c r="H12" s="150" t="s">
        <v>289</v>
      </c>
      <c r="I12" s="150" t="s">
        <v>614</v>
      </c>
      <c r="J12" s="160" t="s">
        <v>291</v>
      </c>
      <c r="K12" s="150" t="s">
        <v>274</v>
      </c>
      <c r="L12" s="150" t="s">
        <v>275</v>
      </c>
      <c r="M12" s="152">
        <v>45057</v>
      </c>
      <c r="N12" s="152">
        <v>45062</v>
      </c>
      <c r="O12" s="161" t="s">
        <v>611</v>
      </c>
      <c r="P12" s="150" t="s">
        <v>277</v>
      </c>
      <c r="Q12" s="150" t="s">
        <v>613</v>
      </c>
      <c r="R12" s="160"/>
      <c r="S12" s="263"/>
      <c r="T12" s="266"/>
      <c r="U12" s="208"/>
    </row>
    <row r="13" spans="1:21" ht="165" x14ac:dyDescent="0.25">
      <c r="A13" s="150" t="s">
        <v>608</v>
      </c>
      <c r="B13" s="160" t="s">
        <v>268</v>
      </c>
      <c r="C13" s="160" t="s">
        <v>609</v>
      </c>
      <c r="D13" s="150" t="s">
        <v>104</v>
      </c>
      <c r="E13" s="150" t="s">
        <v>303</v>
      </c>
      <c r="F13" s="150" t="s">
        <v>612</v>
      </c>
      <c r="G13" s="152">
        <v>45027</v>
      </c>
      <c r="H13" s="150" t="s">
        <v>289</v>
      </c>
      <c r="I13" s="150" t="s">
        <v>290</v>
      </c>
      <c r="J13" s="160" t="s">
        <v>291</v>
      </c>
      <c r="K13" s="150" t="s">
        <v>274</v>
      </c>
      <c r="L13" s="150" t="s">
        <v>275</v>
      </c>
      <c r="M13" s="152">
        <v>45062</v>
      </c>
      <c r="N13" s="152">
        <v>45062</v>
      </c>
      <c r="O13" s="161" t="s">
        <v>611</v>
      </c>
      <c r="P13" s="150" t="s">
        <v>277</v>
      </c>
      <c r="Q13" s="150" t="s">
        <v>613</v>
      </c>
      <c r="R13" s="160"/>
      <c r="S13" s="264"/>
      <c r="T13" s="267"/>
      <c r="U13" s="208"/>
    </row>
    <row r="14" spans="1:21" ht="135" x14ac:dyDescent="0.25">
      <c r="A14" s="150" t="s">
        <v>608</v>
      </c>
      <c r="B14" s="164" t="s">
        <v>268</v>
      </c>
      <c r="C14" s="160" t="s">
        <v>609</v>
      </c>
      <c r="D14" s="164" t="s">
        <v>104</v>
      </c>
      <c r="E14" s="160" t="s">
        <v>303</v>
      </c>
      <c r="F14" s="150" t="s">
        <v>612</v>
      </c>
      <c r="G14" s="152">
        <v>45027</v>
      </c>
      <c r="H14" s="147" t="s">
        <v>292</v>
      </c>
      <c r="I14" s="150" t="s">
        <v>293</v>
      </c>
      <c r="J14" s="150" t="s">
        <v>294</v>
      </c>
      <c r="K14" s="150" t="s">
        <v>274</v>
      </c>
      <c r="L14" s="150" t="s">
        <v>275</v>
      </c>
      <c r="M14" s="152">
        <v>45071</v>
      </c>
      <c r="N14" s="152">
        <v>45071</v>
      </c>
      <c r="O14" s="161" t="s">
        <v>611</v>
      </c>
      <c r="P14" s="150" t="s">
        <v>277</v>
      </c>
      <c r="Q14" s="150" t="s">
        <v>613</v>
      </c>
      <c r="R14" s="160"/>
      <c r="S14" s="262"/>
      <c r="T14" s="265"/>
      <c r="U14" s="208"/>
    </row>
    <row r="15" spans="1:21" ht="185.25" x14ac:dyDescent="0.25">
      <c r="A15" s="188" t="s">
        <v>300</v>
      </c>
      <c r="B15" s="210" t="s">
        <v>301</v>
      </c>
      <c r="C15" s="165" t="s">
        <v>302</v>
      </c>
      <c r="D15" s="166" t="s">
        <v>104</v>
      </c>
      <c r="E15" s="167" t="s">
        <v>303</v>
      </c>
      <c r="F15" s="168" t="s">
        <v>304</v>
      </c>
      <c r="G15" s="190">
        <v>44791</v>
      </c>
      <c r="H15" s="166" t="s">
        <v>272</v>
      </c>
      <c r="I15" s="169" t="s">
        <v>615</v>
      </c>
      <c r="J15" s="170" t="s">
        <v>305</v>
      </c>
      <c r="K15" s="191" t="s">
        <v>274</v>
      </c>
      <c r="L15" s="191" t="s">
        <v>275</v>
      </c>
      <c r="M15" s="192">
        <v>44791</v>
      </c>
      <c r="N15" s="192">
        <v>44791</v>
      </c>
      <c r="O15" s="167" t="s">
        <v>303</v>
      </c>
      <c r="P15" s="193" t="s">
        <v>306</v>
      </c>
      <c r="Q15" s="171" t="s">
        <v>616</v>
      </c>
      <c r="R15" s="194" t="s">
        <v>307</v>
      </c>
      <c r="S15" s="263"/>
      <c r="T15" s="266"/>
      <c r="U15" s="208"/>
    </row>
    <row r="16" spans="1:21" ht="185.25" x14ac:dyDescent="0.25">
      <c r="A16" s="188" t="s">
        <v>300</v>
      </c>
      <c r="B16" s="210" t="s">
        <v>301</v>
      </c>
      <c r="C16" s="165" t="s">
        <v>302</v>
      </c>
      <c r="D16" s="166" t="s">
        <v>104</v>
      </c>
      <c r="E16" s="167" t="s">
        <v>303</v>
      </c>
      <c r="F16" s="168" t="s">
        <v>304</v>
      </c>
      <c r="G16" s="190">
        <v>44791</v>
      </c>
      <c r="H16" s="166" t="s">
        <v>278</v>
      </c>
      <c r="I16" s="169" t="s">
        <v>617</v>
      </c>
      <c r="J16" s="170" t="s">
        <v>308</v>
      </c>
      <c r="K16" s="191" t="s">
        <v>274</v>
      </c>
      <c r="L16" s="191" t="s">
        <v>275</v>
      </c>
      <c r="M16" s="192">
        <v>44798</v>
      </c>
      <c r="N16" s="192">
        <v>44798</v>
      </c>
      <c r="O16" s="167" t="s">
        <v>303</v>
      </c>
      <c r="P16" s="193" t="s">
        <v>306</v>
      </c>
      <c r="Q16" s="171" t="s">
        <v>616</v>
      </c>
      <c r="R16" s="195"/>
      <c r="S16" s="263"/>
      <c r="T16" s="266"/>
      <c r="U16" s="208"/>
    </row>
    <row r="17" spans="1:21" ht="185.25" x14ac:dyDescent="0.25">
      <c r="A17" s="188" t="s">
        <v>300</v>
      </c>
      <c r="B17" s="210" t="s">
        <v>301</v>
      </c>
      <c r="C17" s="165" t="s">
        <v>302</v>
      </c>
      <c r="D17" s="166" t="s">
        <v>104</v>
      </c>
      <c r="E17" s="167" t="s">
        <v>303</v>
      </c>
      <c r="F17" s="168" t="s">
        <v>304</v>
      </c>
      <c r="G17" s="190">
        <v>44791</v>
      </c>
      <c r="H17" s="166" t="s">
        <v>280</v>
      </c>
      <c r="I17" s="169" t="s">
        <v>618</v>
      </c>
      <c r="J17" s="170" t="s">
        <v>309</v>
      </c>
      <c r="K17" s="191" t="s">
        <v>274</v>
      </c>
      <c r="L17" s="191" t="s">
        <v>275</v>
      </c>
      <c r="M17" s="192">
        <v>44805</v>
      </c>
      <c r="N17" s="192">
        <v>44805</v>
      </c>
      <c r="O17" s="167" t="s">
        <v>303</v>
      </c>
      <c r="P17" s="193" t="s">
        <v>306</v>
      </c>
      <c r="Q17" s="171" t="s">
        <v>616</v>
      </c>
      <c r="R17" s="195"/>
      <c r="S17" s="264"/>
      <c r="T17" s="267"/>
      <c r="U17" s="208"/>
    </row>
    <row r="18" spans="1:21" ht="185.25" x14ac:dyDescent="0.25">
      <c r="A18" s="188" t="s">
        <v>300</v>
      </c>
      <c r="B18" s="210" t="s">
        <v>301</v>
      </c>
      <c r="C18" s="165" t="s">
        <v>302</v>
      </c>
      <c r="D18" s="166" t="s">
        <v>104</v>
      </c>
      <c r="E18" s="167" t="s">
        <v>303</v>
      </c>
      <c r="F18" s="168" t="s">
        <v>304</v>
      </c>
      <c r="G18" s="190">
        <v>44791</v>
      </c>
      <c r="H18" s="166" t="s">
        <v>283</v>
      </c>
      <c r="I18" s="169" t="s">
        <v>310</v>
      </c>
      <c r="J18" s="170" t="s">
        <v>311</v>
      </c>
      <c r="K18" s="191" t="s">
        <v>274</v>
      </c>
      <c r="L18" s="191" t="s">
        <v>275</v>
      </c>
      <c r="M18" s="192">
        <v>44812</v>
      </c>
      <c r="N18" s="192">
        <v>44812</v>
      </c>
      <c r="O18" s="167" t="s">
        <v>303</v>
      </c>
      <c r="P18" s="193" t="s">
        <v>306</v>
      </c>
      <c r="Q18" s="171" t="s">
        <v>616</v>
      </c>
      <c r="R18" s="195"/>
      <c r="S18" s="262"/>
      <c r="T18" s="265"/>
      <c r="U18" s="208"/>
    </row>
    <row r="19" spans="1:21" ht="185.25" x14ac:dyDescent="0.25">
      <c r="A19" s="188" t="s">
        <v>300</v>
      </c>
      <c r="B19" s="210" t="s">
        <v>301</v>
      </c>
      <c r="C19" s="165" t="s">
        <v>302</v>
      </c>
      <c r="D19" s="166" t="s">
        <v>104</v>
      </c>
      <c r="E19" s="167" t="s">
        <v>303</v>
      </c>
      <c r="F19" s="168" t="s">
        <v>304</v>
      </c>
      <c r="G19" s="190">
        <v>44791</v>
      </c>
      <c r="H19" s="166" t="s">
        <v>286</v>
      </c>
      <c r="I19" s="169" t="s">
        <v>312</v>
      </c>
      <c r="J19" s="170" t="s">
        <v>619</v>
      </c>
      <c r="K19" s="191" t="s">
        <v>274</v>
      </c>
      <c r="L19" s="191" t="s">
        <v>275</v>
      </c>
      <c r="M19" s="192">
        <v>44819</v>
      </c>
      <c r="N19" s="192">
        <v>44819</v>
      </c>
      <c r="O19" s="167" t="s">
        <v>303</v>
      </c>
      <c r="P19" s="193" t="s">
        <v>306</v>
      </c>
      <c r="Q19" s="171" t="s">
        <v>616</v>
      </c>
      <c r="R19" s="195"/>
      <c r="S19" s="263"/>
      <c r="T19" s="266"/>
      <c r="U19" s="208"/>
    </row>
    <row r="20" spans="1:21" ht="185.25" x14ac:dyDescent="0.25">
      <c r="A20" s="188" t="s">
        <v>300</v>
      </c>
      <c r="B20" s="210" t="s">
        <v>301</v>
      </c>
      <c r="C20" s="165" t="s">
        <v>302</v>
      </c>
      <c r="D20" s="166" t="s">
        <v>104</v>
      </c>
      <c r="E20" s="167" t="s">
        <v>303</v>
      </c>
      <c r="F20" s="168" t="s">
        <v>304</v>
      </c>
      <c r="G20" s="190">
        <v>44791</v>
      </c>
      <c r="H20" s="166" t="s">
        <v>289</v>
      </c>
      <c r="I20" s="169" t="s">
        <v>313</v>
      </c>
      <c r="J20" s="170" t="s">
        <v>314</v>
      </c>
      <c r="K20" s="191" t="s">
        <v>274</v>
      </c>
      <c r="L20" s="191" t="s">
        <v>275</v>
      </c>
      <c r="M20" s="192">
        <v>44826</v>
      </c>
      <c r="N20" s="192">
        <v>44826</v>
      </c>
      <c r="O20" s="167" t="s">
        <v>303</v>
      </c>
      <c r="P20" s="193" t="s">
        <v>306</v>
      </c>
      <c r="Q20" s="171" t="s">
        <v>616</v>
      </c>
      <c r="R20" s="195"/>
      <c r="S20" s="263"/>
      <c r="T20" s="266"/>
      <c r="U20" s="208"/>
    </row>
    <row r="21" spans="1:21" ht="185.25" x14ac:dyDescent="0.25">
      <c r="A21" s="188" t="s">
        <v>300</v>
      </c>
      <c r="B21" s="210" t="s">
        <v>301</v>
      </c>
      <c r="C21" s="165" t="s">
        <v>302</v>
      </c>
      <c r="D21" s="166" t="s">
        <v>104</v>
      </c>
      <c r="E21" s="167" t="s">
        <v>303</v>
      </c>
      <c r="F21" s="168" t="s">
        <v>304</v>
      </c>
      <c r="G21" s="190">
        <v>44791</v>
      </c>
      <c r="H21" s="166" t="s">
        <v>292</v>
      </c>
      <c r="I21" s="196" t="s">
        <v>315</v>
      </c>
      <c r="J21" s="171" t="s">
        <v>316</v>
      </c>
      <c r="K21" s="191" t="s">
        <v>274</v>
      </c>
      <c r="L21" s="191" t="s">
        <v>275</v>
      </c>
      <c r="M21" s="197">
        <v>44833</v>
      </c>
      <c r="N21" s="197">
        <v>44833</v>
      </c>
      <c r="O21" s="167" t="s">
        <v>303</v>
      </c>
      <c r="P21" s="193" t="s">
        <v>306</v>
      </c>
      <c r="Q21" s="171" t="s">
        <v>616</v>
      </c>
      <c r="R21" s="195"/>
      <c r="S21" s="264"/>
      <c r="T21" s="267"/>
      <c r="U21" s="208"/>
    </row>
    <row r="22" spans="1:21" ht="409.5" x14ac:dyDescent="0.25">
      <c r="A22" s="173" t="s">
        <v>317</v>
      </c>
      <c r="B22" s="211" t="s">
        <v>318</v>
      </c>
      <c r="C22" s="172" t="s">
        <v>620</v>
      </c>
      <c r="D22" s="173" t="s">
        <v>104</v>
      </c>
      <c r="E22" s="174" t="s">
        <v>319</v>
      </c>
      <c r="F22" s="173" t="s">
        <v>320</v>
      </c>
      <c r="G22" s="156" t="s">
        <v>621</v>
      </c>
      <c r="H22" s="97" t="s">
        <v>622</v>
      </c>
      <c r="I22" s="150" t="s">
        <v>321</v>
      </c>
      <c r="J22" s="158" t="s">
        <v>322</v>
      </c>
      <c r="K22" s="150" t="s">
        <v>271</v>
      </c>
      <c r="L22" s="158" t="s">
        <v>323</v>
      </c>
      <c r="M22" s="152">
        <v>45098</v>
      </c>
      <c r="N22" s="152">
        <v>45275</v>
      </c>
      <c r="O22" s="174" t="s">
        <v>319</v>
      </c>
      <c r="P22" s="150" t="s">
        <v>324</v>
      </c>
      <c r="Q22" s="150" t="s">
        <v>325</v>
      </c>
      <c r="R22" s="100" t="s">
        <v>326</v>
      </c>
      <c r="S22" s="262"/>
      <c r="T22" s="265"/>
      <c r="U22" s="208"/>
    </row>
    <row r="23" spans="1:21" ht="409.5" x14ac:dyDescent="0.25">
      <c r="A23" s="173" t="s">
        <v>317</v>
      </c>
      <c r="B23" s="211" t="s">
        <v>318</v>
      </c>
      <c r="C23" s="172" t="s">
        <v>620</v>
      </c>
      <c r="D23" s="173" t="s">
        <v>104</v>
      </c>
      <c r="E23" s="175" t="s">
        <v>319</v>
      </c>
      <c r="F23" s="173" t="s">
        <v>320</v>
      </c>
      <c r="G23" s="148" t="s">
        <v>621</v>
      </c>
      <c r="H23" s="173" t="s">
        <v>623</v>
      </c>
      <c r="I23" s="198" t="s">
        <v>327</v>
      </c>
      <c r="J23" s="158" t="s">
        <v>328</v>
      </c>
      <c r="K23" s="150" t="s">
        <v>624</v>
      </c>
      <c r="L23" s="158" t="s">
        <v>323</v>
      </c>
      <c r="M23" s="152">
        <v>45098</v>
      </c>
      <c r="N23" s="152">
        <v>45275</v>
      </c>
      <c r="O23" s="175" t="s">
        <v>319</v>
      </c>
      <c r="P23" s="150" t="s">
        <v>324</v>
      </c>
      <c r="Q23" s="150" t="s">
        <v>325</v>
      </c>
      <c r="R23" s="186"/>
      <c r="S23" s="263"/>
      <c r="T23" s="266"/>
      <c r="U23" s="208"/>
    </row>
    <row r="24" spans="1:21" ht="409.5" x14ac:dyDescent="0.25">
      <c r="A24" s="173" t="s">
        <v>317</v>
      </c>
      <c r="B24" s="211" t="s">
        <v>318</v>
      </c>
      <c r="C24" s="172" t="s">
        <v>620</v>
      </c>
      <c r="D24" s="173" t="s">
        <v>104</v>
      </c>
      <c r="E24" s="175" t="s">
        <v>319</v>
      </c>
      <c r="F24" s="173" t="s">
        <v>320</v>
      </c>
      <c r="G24" s="148" t="s">
        <v>621</v>
      </c>
      <c r="H24" s="176" t="s">
        <v>625</v>
      </c>
      <c r="I24" s="173" t="s">
        <v>330</v>
      </c>
      <c r="J24" s="177" t="s">
        <v>626</v>
      </c>
      <c r="K24" s="150" t="s">
        <v>627</v>
      </c>
      <c r="L24" s="158" t="s">
        <v>323</v>
      </c>
      <c r="M24" s="152">
        <v>45098</v>
      </c>
      <c r="N24" s="152">
        <v>45275</v>
      </c>
      <c r="O24" s="175" t="s">
        <v>319</v>
      </c>
      <c r="P24" s="150" t="s">
        <v>324</v>
      </c>
      <c r="Q24" s="150" t="s">
        <v>325</v>
      </c>
      <c r="R24" s="186"/>
      <c r="S24" s="263"/>
      <c r="T24" s="266"/>
      <c r="U24" s="208"/>
    </row>
    <row r="25" spans="1:21" ht="409.5" x14ac:dyDescent="0.25">
      <c r="A25" s="173" t="s">
        <v>317</v>
      </c>
      <c r="B25" s="211" t="s">
        <v>318</v>
      </c>
      <c r="C25" s="172" t="s">
        <v>620</v>
      </c>
      <c r="D25" s="173" t="s">
        <v>104</v>
      </c>
      <c r="E25" s="175" t="s">
        <v>319</v>
      </c>
      <c r="F25" s="173" t="s">
        <v>320</v>
      </c>
      <c r="G25" s="199" t="s">
        <v>621</v>
      </c>
      <c r="H25" s="173" t="s">
        <v>628</v>
      </c>
      <c r="I25" s="156" t="s">
        <v>274</v>
      </c>
      <c r="J25" s="158" t="s">
        <v>331</v>
      </c>
      <c r="K25" s="150" t="s">
        <v>274</v>
      </c>
      <c r="L25" s="158" t="s">
        <v>323</v>
      </c>
      <c r="M25" s="152">
        <v>45098</v>
      </c>
      <c r="N25" s="152">
        <v>45275</v>
      </c>
      <c r="O25" s="175" t="s">
        <v>319</v>
      </c>
      <c r="P25" s="150" t="s">
        <v>324</v>
      </c>
      <c r="Q25" s="150" t="s">
        <v>325</v>
      </c>
      <c r="R25" s="186"/>
      <c r="S25" s="264"/>
      <c r="T25" s="267"/>
      <c r="U25" s="208"/>
    </row>
    <row r="26" spans="1:21" ht="409.5" x14ac:dyDescent="0.25">
      <c r="A26" s="173" t="s">
        <v>317</v>
      </c>
      <c r="B26" s="211" t="s">
        <v>318</v>
      </c>
      <c r="C26" s="172" t="s">
        <v>620</v>
      </c>
      <c r="D26" s="173" t="s">
        <v>104</v>
      </c>
      <c r="E26" s="175" t="s">
        <v>319</v>
      </c>
      <c r="F26" s="173" t="s">
        <v>320</v>
      </c>
      <c r="G26" s="148" t="s">
        <v>621</v>
      </c>
      <c r="H26" s="178" t="s">
        <v>278</v>
      </c>
      <c r="I26" s="150" t="s">
        <v>274</v>
      </c>
      <c r="J26" s="158" t="s">
        <v>331</v>
      </c>
      <c r="K26" s="150" t="s">
        <v>274</v>
      </c>
      <c r="L26" s="158" t="s">
        <v>323</v>
      </c>
      <c r="M26" s="152">
        <v>45098</v>
      </c>
      <c r="N26" s="152">
        <v>45275</v>
      </c>
      <c r="O26" s="175" t="s">
        <v>319</v>
      </c>
      <c r="P26" s="150" t="s">
        <v>324</v>
      </c>
      <c r="Q26" s="150" t="s">
        <v>325</v>
      </c>
      <c r="R26" s="186"/>
      <c r="S26" s="262"/>
      <c r="T26" s="265"/>
      <c r="U26" s="208"/>
    </row>
    <row r="27" spans="1:21" ht="409.5" x14ac:dyDescent="0.25">
      <c r="A27" s="173" t="s">
        <v>317</v>
      </c>
      <c r="B27" s="211" t="s">
        <v>318</v>
      </c>
      <c r="C27" s="172" t="s">
        <v>620</v>
      </c>
      <c r="D27" s="173" t="s">
        <v>104</v>
      </c>
      <c r="E27" s="175" t="s">
        <v>319</v>
      </c>
      <c r="F27" s="173" t="s">
        <v>320</v>
      </c>
      <c r="G27" s="148" t="s">
        <v>621</v>
      </c>
      <c r="H27" s="178" t="s">
        <v>629</v>
      </c>
      <c r="I27" s="150" t="s">
        <v>274</v>
      </c>
      <c r="J27" s="158" t="s">
        <v>331</v>
      </c>
      <c r="K27" s="150" t="s">
        <v>274</v>
      </c>
      <c r="L27" s="158" t="s">
        <v>323</v>
      </c>
      <c r="M27" s="152">
        <v>45098</v>
      </c>
      <c r="N27" s="152">
        <v>45275</v>
      </c>
      <c r="O27" s="175" t="s">
        <v>319</v>
      </c>
      <c r="P27" s="150" t="s">
        <v>324</v>
      </c>
      <c r="Q27" s="150" t="s">
        <v>325</v>
      </c>
      <c r="R27" s="186"/>
      <c r="S27" s="263"/>
      <c r="T27" s="266"/>
      <c r="U27" s="208"/>
    </row>
    <row r="28" spans="1:21" ht="409.5" x14ac:dyDescent="0.25">
      <c r="A28" s="173" t="s">
        <v>317</v>
      </c>
      <c r="B28" s="211" t="s">
        <v>318</v>
      </c>
      <c r="C28" s="172" t="s">
        <v>620</v>
      </c>
      <c r="D28" s="173" t="s">
        <v>104</v>
      </c>
      <c r="E28" s="175" t="s">
        <v>319</v>
      </c>
      <c r="F28" s="173" t="s">
        <v>320</v>
      </c>
      <c r="G28" s="148" t="s">
        <v>621</v>
      </c>
      <c r="H28" s="150" t="s">
        <v>630</v>
      </c>
      <c r="I28" s="150" t="s">
        <v>332</v>
      </c>
      <c r="J28" s="158" t="s">
        <v>333</v>
      </c>
      <c r="K28" s="158" t="s">
        <v>334</v>
      </c>
      <c r="L28" s="158" t="s">
        <v>323</v>
      </c>
      <c r="M28" s="152">
        <v>45098</v>
      </c>
      <c r="N28" s="152">
        <v>45275</v>
      </c>
      <c r="O28" s="175" t="s">
        <v>319</v>
      </c>
      <c r="P28" s="150" t="s">
        <v>324</v>
      </c>
      <c r="Q28" s="150" t="s">
        <v>325</v>
      </c>
      <c r="R28" s="186"/>
      <c r="S28" s="263"/>
      <c r="T28" s="266"/>
      <c r="U28" s="208"/>
    </row>
    <row r="29" spans="1:21" ht="409.6" thickBot="1" x14ac:dyDescent="0.3">
      <c r="A29" s="173" t="s">
        <v>317</v>
      </c>
      <c r="B29" s="211" t="s">
        <v>318</v>
      </c>
      <c r="C29" s="172" t="s">
        <v>620</v>
      </c>
      <c r="D29" s="173" t="s">
        <v>104</v>
      </c>
      <c r="E29" s="175" t="s">
        <v>319</v>
      </c>
      <c r="F29" s="173" t="s">
        <v>320</v>
      </c>
      <c r="G29" s="148" t="s">
        <v>621</v>
      </c>
      <c r="H29" s="150" t="s">
        <v>631</v>
      </c>
      <c r="I29" s="150" t="s">
        <v>632</v>
      </c>
      <c r="J29" s="158" t="s">
        <v>335</v>
      </c>
      <c r="K29" s="150" t="s">
        <v>633</v>
      </c>
      <c r="L29" s="158" t="s">
        <v>323</v>
      </c>
      <c r="M29" s="152">
        <v>45098</v>
      </c>
      <c r="N29" s="152">
        <v>45275</v>
      </c>
      <c r="O29" s="175" t="s">
        <v>319</v>
      </c>
      <c r="P29" s="150" t="s">
        <v>324</v>
      </c>
      <c r="Q29" s="150" t="s">
        <v>325</v>
      </c>
      <c r="R29" s="186"/>
      <c r="S29" s="264"/>
      <c r="T29" s="267"/>
      <c r="U29" s="208"/>
    </row>
    <row r="30" spans="1:21" ht="409.6" thickBot="1" x14ac:dyDescent="0.3">
      <c r="A30" s="153" t="s">
        <v>336</v>
      </c>
      <c r="B30" s="212" t="s">
        <v>337</v>
      </c>
      <c r="C30" s="154" t="s">
        <v>634</v>
      </c>
      <c r="D30" s="154" t="s">
        <v>104</v>
      </c>
      <c r="E30" s="175" t="s">
        <v>338</v>
      </c>
      <c r="F30" s="173" t="s">
        <v>320</v>
      </c>
      <c r="G30" s="179">
        <v>45098</v>
      </c>
      <c r="H30" s="180" t="s">
        <v>635</v>
      </c>
      <c r="I30" s="150" t="s">
        <v>636</v>
      </c>
      <c r="J30" s="150" t="s">
        <v>339</v>
      </c>
      <c r="K30" s="150" t="s">
        <v>636</v>
      </c>
      <c r="L30" s="150" t="s">
        <v>323</v>
      </c>
      <c r="M30" s="152">
        <v>45153</v>
      </c>
      <c r="N30" s="152">
        <v>45275</v>
      </c>
      <c r="O30" s="175" t="s">
        <v>338</v>
      </c>
      <c r="P30" s="150" t="s">
        <v>324</v>
      </c>
      <c r="Q30" s="150" t="s">
        <v>325</v>
      </c>
      <c r="R30" s="158" t="s">
        <v>326</v>
      </c>
      <c r="S30" s="262"/>
      <c r="T30" s="265"/>
      <c r="U30" s="208"/>
    </row>
    <row r="31" spans="1:21" ht="360.75" thickBot="1" x14ac:dyDescent="0.3">
      <c r="A31" s="153" t="s">
        <v>336</v>
      </c>
      <c r="B31" s="212" t="s">
        <v>337</v>
      </c>
      <c r="C31" s="154" t="s">
        <v>634</v>
      </c>
      <c r="D31" s="154" t="s">
        <v>104</v>
      </c>
      <c r="E31" s="175" t="s">
        <v>338</v>
      </c>
      <c r="F31" s="173" t="s">
        <v>320</v>
      </c>
      <c r="G31" s="179">
        <v>45099</v>
      </c>
      <c r="H31" s="150" t="s">
        <v>637</v>
      </c>
      <c r="I31" s="150" t="s">
        <v>327</v>
      </c>
      <c r="J31" s="158" t="s">
        <v>340</v>
      </c>
      <c r="K31" s="150" t="s">
        <v>624</v>
      </c>
      <c r="L31" s="150" t="s">
        <v>323</v>
      </c>
      <c r="M31" s="152">
        <v>45153</v>
      </c>
      <c r="N31" s="152">
        <v>45275</v>
      </c>
      <c r="O31" s="175" t="s">
        <v>338</v>
      </c>
      <c r="P31" s="150" t="s">
        <v>324</v>
      </c>
      <c r="Q31" s="150" t="s">
        <v>325</v>
      </c>
      <c r="R31" s="186"/>
      <c r="S31" s="263"/>
      <c r="T31" s="266"/>
      <c r="U31" s="208"/>
    </row>
    <row r="32" spans="1:21" ht="360.75" thickBot="1" x14ac:dyDescent="0.3">
      <c r="A32" s="153" t="s">
        <v>336</v>
      </c>
      <c r="B32" s="212" t="s">
        <v>337</v>
      </c>
      <c r="C32" s="154" t="s">
        <v>634</v>
      </c>
      <c r="D32" s="154" t="s">
        <v>104</v>
      </c>
      <c r="E32" s="175" t="s">
        <v>338</v>
      </c>
      <c r="F32" s="173" t="s">
        <v>320</v>
      </c>
      <c r="G32" s="179">
        <v>45100</v>
      </c>
      <c r="H32" s="160" t="s">
        <v>638</v>
      </c>
      <c r="I32" s="147" t="s">
        <v>208</v>
      </c>
      <c r="J32" s="158" t="s">
        <v>639</v>
      </c>
      <c r="K32" s="150" t="s">
        <v>640</v>
      </c>
      <c r="L32" s="150" t="s">
        <v>323</v>
      </c>
      <c r="M32" s="152">
        <v>45153</v>
      </c>
      <c r="N32" s="152">
        <v>45275</v>
      </c>
      <c r="O32" s="175" t="s">
        <v>338</v>
      </c>
      <c r="P32" s="150" t="s">
        <v>324</v>
      </c>
      <c r="Q32" s="150" t="s">
        <v>325</v>
      </c>
      <c r="R32" s="186"/>
      <c r="S32" s="263"/>
      <c r="T32" s="266"/>
      <c r="U32" s="208"/>
    </row>
    <row r="33" spans="1:21" ht="360.75" thickBot="1" x14ac:dyDescent="0.3">
      <c r="A33" s="153" t="s">
        <v>336</v>
      </c>
      <c r="B33" s="212" t="s">
        <v>337</v>
      </c>
      <c r="C33" s="154" t="s">
        <v>634</v>
      </c>
      <c r="D33" s="154" t="s">
        <v>104</v>
      </c>
      <c r="E33" s="175" t="s">
        <v>338</v>
      </c>
      <c r="F33" s="173" t="s">
        <v>320</v>
      </c>
      <c r="G33" s="179" t="s">
        <v>355</v>
      </c>
      <c r="H33" s="181" t="s">
        <v>272</v>
      </c>
      <c r="I33" s="173" t="s">
        <v>641</v>
      </c>
      <c r="J33" s="177" t="s">
        <v>642</v>
      </c>
      <c r="K33" s="150" t="s">
        <v>274</v>
      </c>
      <c r="L33" s="150" t="s">
        <v>323</v>
      </c>
      <c r="M33" s="152">
        <v>45153</v>
      </c>
      <c r="N33" s="152">
        <v>45275</v>
      </c>
      <c r="O33" s="175" t="s">
        <v>338</v>
      </c>
      <c r="P33" s="150" t="s">
        <v>324</v>
      </c>
      <c r="Q33" s="150" t="s">
        <v>348</v>
      </c>
      <c r="R33" s="186"/>
      <c r="S33" s="264"/>
      <c r="T33" s="267"/>
      <c r="U33" s="208"/>
    </row>
    <row r="34" spans="1:21" ht="360.75" thickBot="1" x14ac:dyDescent="0.3">
      <c r="A34" s="153" t="s">
        <v>336</v>
      </c>
      <c r="B34" s="212" t="s">
        <v>337</v>
      </c>
      <c r="C34" s="154" t="s">
        <v>634</v>
      </c>
      <c r="D34" s="154" t="s">
        <v>104</v>
      </c>
      <c r="E34" s="175" t="s">
        <v>338</v>
      </c>
      <c r="F34" s="173" t="s">
        <v>320</v>
      </c>
      <c r="G34" s="179">
        <v>45102</v>
      </c>
      <c r="H34" s="181" t="s">
        <v>278</v>
      </c>
      <c r="I34" s="173" t="s">
        <v>643</v>
      </c>
      <c r="J34" s="177" t="s">
        <v>644</v>
      </c>
      <c r="K34" s="150" t="s">
        <v>274</v>
      </c>
      <c r="L34" s="150" t="s">
        <v>323</v>
      </c>
      <c r="M34" s="152">
        <v>45153</v>
      </c>
      <c r="N34" s="152">
        <v>45275</v>
      </c>
      <c r="O34" s="175" t="s">
        <v>338</v>
      </c>
      <c r="P34" s="150" t="s">
        <v>324</v>
      </c>
      <c r="Q34" s="150" t="s">
        <v>348</v>
      </c>
      <c r="R34" s="186"/>
      <c r="S34" s="262"/>
      <c r="T34" s="265"/>
      <c r="U34" s="208"/>
    </row>
    <row r="35" spans="1:21" ht="360.75" thickBot="1" x14ac:dyDescent="0.3">
      <c r="A35" s="153" t="s">
        <v>336</v>
      </c>
      <c r="B35" s="212" t="s">
        <v>337</v>
      </c>
      <c r="C35" s="154" t="s">
        <v>634</v>
      </c>
      <c r="D35" s="154" t="s">
        <v>104</v>
      </c>
      <c r="E35" s="175" t="s">
        <v>338</v>
      </c>
      <c r="F35" s="173" t="s">
        <v>320</v>
      </c>
      <c r="G35" s="179">
        <v>45103</v>
      </c>
      <c r="H35" s="181" t="s">
        <v>280</v>
      </c>
      <c r="I35" s="173" t="s">
        <v>645</v>
      </c>
      <c r="J35" s="177" t="s">
        <v>646</v>
      </c>
      <c r="K35" s="150" t="s">
        <v>274</v>
      </c>
      <c r="L35" s="150" t="s">
        <v>323</v>
      </c>
      <c r="M35" s="152">
        <v>45153</v>
      </c>
      <c r="N35" s="152">
        <v>45275</v>
      </c>
      <c r="O35" s="175" t="s">
        <v>338</v>
      </c>
      <c r="P35" s="150" t="s">
        <v>324</v>
      </c>
      <c r="Q35" s="150" t="s">
        <v>348</v>
      </c>
      <c r="R35" s="186"/>
      <c r="S35" s="263"/>
      <c r="T35" s="266"/>
      <c r="U35" s="208"/>
    </row>
    <row r="36" spans="1:21" ht="409.6" thickBot="1" x14ac:dyDescent="0.3">
      <c r="A36" s="153" t="s">
        <v>336</v>
      </c>
      <c r="B36" s="212" t="s">
        <v>337</v>
      </c>
      <c r="C36" s="154" t="s">
        <v>634</v>
      </c>
      <c r="D36" s="153" t="s">
        <v>104</v>
      </c>
      <c r="E36" s="182" t="s">
        <v>338</v>
      </c>
      <c r="F36" s="173" t="s">
        <v>320</v>
      </c>
      <c r="G36" s="179">
        <v>45101</v>
      </c>
      <c r="H36" s="160" t="s">
        <v>647</v>
      </c>
      <c r="I36" s="97" t="s">
        <v>209</v>
      </c>
      <c r="J36" s="158" t="s">
        <v>648</v>
      </c>
      <c r="K36" s="150" t="s">
        <v>341</v>
      </c>
      <c r="L36" s="150" t="s">
        <v>323</v>
      </c>
      <c r="M36" s="152">
        <v>45153</v>
      </c>
      <c r="N36" s="152">
        <v>45275</v>
      </c>
      <c r="O36" s="175" t="s">
        <v>338</v>
      </c>
      <c r="P36" s="150" t="s">
        <v>324</v>
      </c>
      <c r="Q36" s="150" t="s">
        <v>325</v>
      </c>
      <c r="R36" s="186"/>
      <c r="S36" s="263"/>
      <c r="T36" s="266"/>
      <c r="U36" s="208"/>
    </row>
    <row r="37" spans="1:21" ht="225" x14ac:dyDescent="0.25">
      <c r="A37" s="150" t="s">
        <v>342</v>
      </c>
      <c r="B37" s="160" t="s">
        <v>343</v>
      </c>
      <c r="C37" s="150" t="s">
        <v>344</v>
      </c>
      <c r="D37" s="150" t="s">
        <v>104</v>
      </c>
      <c r="E37" s="150" t="s">
        <v>649</v>
      </c>
      <c r="F37" s="200" t="s">
        <v>345</v>
      </c>
      <c r="G37" s="152">
        <v>45153</v>
      </c>
      <c r="H37" s="160" t="s">
        <v>650</v>
      </c>
      <c r="I37" s="150" t="s">
        <v>327</v>
      </c>
      <c r="J37" s="158" t="s">
        <v>346</v>
      </c>
      <c r="K37" s="150" t="s">
        <v>329</v>
      </c>
      <c r="L37" s="150" t="s">
        <v>275</v>
      </c>
      <c r="M37" s="201"/>
      <c r="N37" s="201"/>
      <c r="O37" s="150" t="s">
        <v>649</v>
      </c>
      <c r="P37" s="186"/>
      <c r="Q37" s="150" t="s">
        <v>325</v>
      </c>
      <c r="R37" s="186"/>
      <c r="S37" s="264"/>
      <c r="T37" s="267"/>
      <c r="U37" s="208"/>
    </row>
    <row r="38" spans="1:21" ht="150" x14ac:dyDescent="0.25">
      <c r="A38" s="150" t="s">
        <v>342</v>
      </c>
      <c r="B38" s="160" t="s">
        <v>343</v>
      </c>
      <c r="C38" s="150" t="s">
        <v>344</v>
      </c>
      <c r="D38" s="150" t="s">
        <v>104</v>
      </c>
      <c r="E38" s="150" t="s">
        <v>649</v>
      </c>
      <c r="F38" s="200" t="s">
        <v>345</v>
      </c>
      <c r="G38" s="152">
        <v>45153</v>
      </c>
      <c r="H38" s="160" t="s">
        <v>651</v>
      </c>
      <c r="I38" s="150" t="s">
        <v>347</v>
      </c>
      <c r="J38" s="158" t="s">
        <v>652</v>
      </c>
      <c r="K38" s="150" t="s">
        <v>348</v>
      </c>
      <c r="L38" s="150" t="s">
        <v>275</v>
      </c>
      <c r="M38" s="201"/>
      <c r="N38" s="201"/>
      <c r="O38" s="150" t="s">
        <v>649</v>
      </c>
      <c r="P38" s="186"/>
      <c r="Q38" s="150" t="s">
        <v>325</v>
      </c>
      <c r="R38" s="186"/>
      <c r="S38" s="262"/>
      <c r="T38" s="265"/>
      <c r="U38" s="208"/>
    </row>
    <row r="39" spans="1:21" ht="150" x14ac:dyDescent="0.25">
      <c r="A39" s="150" t="s">
        <v>342</v>
      </c>
      <c r="B39" s="160" t="s">
        <v>343</v>
      </c>
      <c r="C39" s="150" t="s">
        <v>344</v>
      </c>
      <c r="D39" s="150" t="s">
        <v>104</v>
      </c>
      <c r="E39" s="145" t="s">
        <v>649</v>
      </c>
      <c r="F39" s="202" t="s">
        <v>345</v>
      </c>
      <c r="G39" s="203">
        <v>45153</v>
      </c>
      <c r="H39" s="150" t="s">
        <v>653</v>
      </c>
      <c r="I39" s="150" t="s">
        <v>654</v>
      </c>
      <c r="J39" s="158" t="s">
        <v>655</v>
      </c>
      <c r="K39" s="150" t="s">
        <v>348</v>
      </c>
      <c r="L39" s="150" t="s">
        <v>275</v>
      </c>
      <c r="M39" s="201"/>
      <c r="N39" s="201"/>
      <c r="O39" s="150" t="s">
        <v>649</v>
      </c>
      <c r="P39" s="186"/>
      <c r="Q39" s="173" t="s">
        <v>656</v>
      </c>
      <c r="R39" s="186"/>
      <c r="S39" s="263"/>
      <c r="T39" s="266"/>
      <c r="U39" s="208"/>
    </row>
    <row r="40" spans="1:21" ht="150" x14ac:dyDescent="0.25">
      <c r="A40" s="150" t="s">
        <v>342</v>
      </c>
      <c r="B40" s="160" t="s">
        <v>343</v>
      </c>
      <c r="C40" s="150" t="s">
        <v>344</v>
      </c>
      <c r="D40" s="150" t="s">
        <v>104</v>
      </c>
      <c r="E40" s="145" t="s">
        <v>649</v>
      </c>
      <c r="F40" s="202" t="s">
        <v>345</v>
      </c>
      <c r="G40" s="203">
        <v>45153</v>
      </c>
      <c r="H40" s="150" t="s">
        <v>657</v>
      </c>
      <c r="I40" s="150" t="s">
        <v>658</v>
      </c>
      <c r="J40" s="158" t="s">
        <v>659</v>
      </c>
      <c r="K40" s="150" t="s">
        <v>348</v>
      </c>
      <c r="L40" s="150" t="s">
        <v>275</v>
      </c>
      <c r="M40" s="201"/>
      <c r="N40" s="201"/>
      <c r="O40" s="150" t="s">
        <v>649</v>
      </c>
      <c r="P40" s="186"/>
      <c r="Q40" s="173" t="s">
        <v>656</v>
      </c>
      <c r="R40" s="186"/>
      <c r="S40" s="263"/>
      <c r="T40" s="266"/>
      <c r="U40" s="208"/>
    </row>
    <row r="41" spans="1:21" ht="150" x14ac:dyDescent="0.25">
      <c r="A41" s="150" t="s">
        <v>342</v>
      </c>
      <c r="B41" s="160" t="s">
        <v>343</v>
      </c>
      <c r="C41" s="147" t="s">
        <v>344</v>
      </c>
      <c r="D41" s="150" t="s">
        <v>104</v>
      </c>
      <c r="E41" s="145" t="s">
        <v>649</v>
      </c>
      <c r="F41" s="202" t="s">
        <v>345</v>
      </c>
      <c r="G41" s="203">
        <v>45153</v>
      </c>
      <c r="H41" s="150" t="s">
        <v>660</v>
      </c>
      <c r="I41" s="150" t="s">
        <v>661</v>
      </c>
      <c r="J41" s="158" t="s">
        <v>662</v>
      </c>
      <c r="K41" s="150" t="s">
        <v>348</v>
      </c>
      <c r="L41" s="150" t="s">
        <v>275</v>
      </c>
      <c r="M41" s="201"/>
      <c r="N41" s="201"/>
      <c r="O41" s="150" t="s">
        <v>649</v>
      </c>
      <c r="P41" s="186"/>
      <c r="Q41" s="173" t="s">
        <v>656</v>
      </c>
      <c r="R41" s="186"/>
      <c r="S41" s="264"/>
      <c r="T41" s="267"/>
      <c r="U41" s="208"/>
    </row>
    <row r="42" spans="1:21" ht="165" x14ac:dyDescent="0.25">
      <c r="A42" s="150" t="s">
        <v>342</v>
      </c>
      <c r="B42" s="213" t="s">
        <v>343</v>
      </c>
      <c r="C42" s="173" t="s">
        <v>344</v>
      </c>
      <c r="D42" s="148" t="s">
        <v>104</v>
      </c>
      <c r="E42" s="147" t="s">
        <v>649</v>
      </c>
      <c r="F42" s="200" t="s">
        <v>345</v>
      </c>
      <c r="G42" s="152">
        <v>45153</v>
      </c>
      <c r="H42" s="160" t="s">
        <v>663</v>
      </c>
      <c r="I42" s="150" t="s">
        <v>349</v>
      </c>
      <c r="J42" s="158" t="s">
        <v>350</v>
      </c>
      <c r="K42" s="150" t="s">
        <v>349</v>
      </c>
      <c r="L42" s="150" t="s">
        <v>275</v>
      </c>
      <c r="M42" s="201"/>
      <c r="N42" s="201"/>
      <c r="O42" s="150" t="s">
        <v>649</v>
      </c>
      <c r="P42" s="186"/>
      <c r="Q42" s="147" t="s">
        <v>325</v>
      </c>
      <c r="R42" s="186"/>
      <c r="S42" s="262"/>
      <c r="T42" s="265"/>
      <c r="U42" s="208"/>
    </row>
    <row r="43" spans="1:21" ht="330" x14ac:dyDescent="0.25">
      <c r="A43" s="145" t="s">
        <v>351</v>
      </c>
      <c r="B43" s="211" t="s">
        <v>352</v>
      </c>
      <c r="C43" s="97" t="s">
        <v>359</v>
      </c>
      <c r="D43" s="199" t="s">
        <v>104</v>
      </c>
      <c r="E43" s="174" t="s">
        <v>664</v>
      </c>
      <c r="F43" s="174" t="s">
        <v>354</v>
      </c>
      <c r="G43" s="148" t="s">
        <v>355</v>
      </c>
      <c r="H43" s="160" t="s">
        <v>665</v>
      </c>
      <c r="I43" s="150" t="s">
        <v>327</v>
      </c>
      <c r="J43" s="158" t="s">
        <v>356</v>
      </c>
      <c r="K43" s="158" t="s">
        <v>207</v>
      </c>
      <c r="L43" s="150" t="s">
        <v>275</v>
      </c>
      <c r="M43" s="152">
        <v>45153</v>
      </c>
      <c r="N43" s="152" t="s">
        <v>357</v>
      </c>
      <c r="O43" s="152" t="s">
        <v>353</v>
      </c>
      <c r="P43" s="187" t="s">
        <v>355</v>
      </c>
      <c r="Q43" s="173" t="s">
        <v>656</v>
      </c>
      <c r="R43" s="204"/>
      <c r="S43" s="263"/>
      <c r="T43" s="266"/>
      <c r="U43" s="208"/>
    </row>
    <row r="44" spans="1:21" ht="409.5" x14ac:dyDescent="0.25">
      <c r="A44" s="145" t="s">
        <v>351</v>
      </c>
      <c r="B44" s="211" t="s">
        <v>352</v>
      </c>
      <c r="C44" s="172" t="s">
        <v>359</v>
      </c>
      <c r="D44" s="199" t="s">
        <v>104</v>
      </c>
      <c r="E44" s="174" t="s">
        <v>664</v>
      </c>
      <c r="F44" s="174" t="s">
        <v>354</v>
      </c>
      <c r="G44" s="148" t="s">
        <v>355</v>
      </c>
      <c r="H44" s="160" t="s">
        <v>666</v>
      </c>
      <c r="I44" s="150" t="s">
        <v>360</v>
      </c>
      <c r="J44" s="158" t="s">
        <v>361</v>
      </c>
      <c r="K44" s="150" t="s">
        <v>348</v>
      </c>
      <c r="L44" s="150" t="s">
        <v>275</v>
      </c>
      <c r="M44" s="152">
        <v>45153</v>
      </c>
      <c r="N44" s="152" t="s">
        <v>357</v>
      </c>
      <c r="O44" s="152" t="s">
        <v>353</v>
      </c>
      <c r="P44" s="187" t="s">
        <v>355</v>
      </c>
      <c r="Q44" s="173" t="s">
        <v>656</v>
      </c>
      <c r="R44" s="204"/>
      <c r="S44" s="263"/>
      <c r="T44" s="266"/>
      <c r="U44" s="208"/>
    </row>
    <row r="45" spans="1:21" ht="135" x14ac:dyDescent="0.25">
      <c r="A45" s="145" t="s">
        <v>351</v>
      </c>
      <c r="B45" s="211" t="s">
        <v>352</v>
      </c>
      <c r="C45" s="172" t="s">
        <v>359</v>
      </c>
      <c r="D45" s="199" t="s">
        <v>104</v>
      </c>
      <c r="E45" s="174" t="s">
        <v>664</v>
      </c>
      <c r="F45" s="174" t="s">
        <v>354</v>
      </c>
      <c r="G45" s="148" t="s">
        <v>355</v>
      </c>
      <c r="H45" s="150" t="s">
        <v>667</v>
      </c>
      <c r="I45" s="150" t="s">
        <v>668</v>
      </c>
      <c r="J45" s="158" t="s">
        <v>669</v>
      </c>
      <c r="K45" s="150" t="s">
        <v>348</v>
      </c>
      <c r="L45" s="150" t="s">
        <v>275</v>
      </c>
      <c r="M45" s="152">
        <v>45153</v>
      </c>
      <c r="N45" s="152" t="s">
        <v>357</v>
      </c>
      <c r="O45" s="152" t="s">
        <v>353</v>
      </c>
      <c r="P45" s="187" t="s">
        <v>355</v>
      </c>
      <c r="Q45" s="173" t="s">
        <v>656</v>
      </c>
      <c r="R45" s="204"/>
      <c r="S45" s="264"/>
      <c r="T45" s="267"/>
      <c r="U45" s="208"/>
    </row>
    <row r="46" spans="1:21" ht="135" x14ac:dyDescent="0.25">
      <c r="A46" s="145" t="s">
        <v>351</v>
      </c>
      <c r="B46" s="211" t="s">
        <v>352</v>
      </c>
      <c r="C46" s="172" t="s">
        <v>359</v>
      </c>
      <c r="D46" s="199" t="s">
        <v>104</v>
      </c>
      <c r="E46" s="174" t="s">
        <v>664</v>
      </c>
      <c r="F46" s="174" t="s">
        <v>354</v>
      </c>
      <c r="G46" s="148" t="s">
        <v>355</v>
      </c>
      <c r="H46" s="150" t="s">
        <v>670</v>
      </c>
      <c r="I46" s="150" t="s">
        <v>671</v>
      </c>
      <c r="J46" s="158" t="s">
        <v>669</v>
      </c>
      <c r="K46" s="150" t="s">
        <v>348</v>
      </c>
      <c r="L46" s="150" t="s">
        <v>275</v>
      </c>
      <c r="M46" s="152">
        <v>45153</v>
      </c>
      <c r="N46" s="152" t="s">
        <v>357</v>
      </c>
      <c r="O46" s="152" t="s">
        <v>353</v>
      </c>
      <c r="P46" s="187" t="s">
        <v>355</v>
      </c>
      <c r="Q46" s="173" t="s">
        <v>656</v>
      </c>
      <c r="R46" s="204"/>
      <c r="S46" s="262"/>
      <c r="T46" s="265"/>
      <c r="U46" s="208"/>
    </row>
    <row r="47" spans="1:21" ht="135" x14ac:dyDescent="0.25">
      <c r="A47" s="145" t="s">
        <v>351</v>
      </c>
      <c r="B47" s="211" t="s">
        <v>352</v>
      </c>
      <c r="C47" s="172" t="s">
        <v>359</v>
      </c>
      <c r="D47" s="199" t="s">
        <v>104</v>
      </c>
      <c r="E47" s="174" t="s">
        <v>664</v>
      </c>
      <c r="F47" s="174" t="s">
        <v>354</v>
      </c>
      <c r="G47" s="148" t="s">
        <v>355</v>
      </c>
      <c r="H47" s="150" t="s">
        <v>672</v>
      </c>
      <c r="I47" s="150" t="s">
        <v>673</v>
      </c>
      <c r="J47" s="158" t="s">
        <v>669</v>
      </c>
      <c r="K47" s="150" t="s">
        <v>348</v>
      </c>
      <c r="L47" s="150" t="s">
        <v>275</v>
      </c>
      <c r="M47" s="152">
        <v>45153</v>
      </c>
      <c r="N47" s="152" t="s">
        <v>357</v>
      </c>
      <c r="O47" s="152" t="s">
        <v>353</v>
      </c>
      <c r="P47" s="187" t="s">
        <v>355</v>
      </c>
      <c r="Q47" s="173" t="s">
        <v>656</v>
      </c>
      <c r="R47" s="204"/>
      <c r="S47" s="263"/>
      <c r="T47" s="266"/>
      <c r="U47" s="208"/>
    </row>
    <row r="48" spans="1:21" ht="409.5" x14ac:dyDescent="0.25">
      <c r="A48" s="145" t="s">
        <v>351</v>
      </c>
      <c r="B48" s="211" t="s">
        <v>352</v>
      </c>
      <c r="C48" s="172" t="s">
        <v>359</v>
      </c>
      <c r="D48" s="199" t="s">
        <v>104</v>
      </c>
      <c r="E48" s="174" t="s">
        <v>664</v>
      </c>
      <c r="F48" s="174" t="s">
        <v>354</v>
      </c>
      <c r="G48" s="148" t="s">
        <v>355</v>
      </c>
      <c r="H48" s="183" t="s">
        <v>674</v>
      </c>
      <c r="I48" s="150" t="s">
        <v>675</v>
      </c>
      <c r="J48" s="158" t="s">
        <v>669</v>
      </c>
      <c r="K48" s="150" t="s">
        <v>348</v>
      </c>
      <c r="L48" s="150" t="s">
        <v>275</v>
      </c>
      <c r="M48" s="152">
        <v>45153</v>
      </c>
      <c r="N48" s="152" t="s">
        <v>357</v>
      </c>
      <c r="O48" s="152" t="s">
        <v>353</v>
      </c>
      <c r="P48" s="187" t="s">
        <v>355</v>
      </c>
      <c r="Q48" s="173" t="s">
        <v>656</v>
      </c>
      <c r="R48" s="204"/>
      <c r="S48" s="263"/>
      <c r="T48" s="266"/>
      <c r="U48" s="208"/>
    </row>
    <row r="49" spans="1:21" ht="240" x14ac:dyDescent="0.25">
      <c r="A49" s="145" t="s">
        <v>351</v>
      </c>
      <c r="B49" s="211" t="s">
        <v>352</v>
      </c>
      <c r="C49" s="172" t="s">
        <v>359</v>
      </c>
      <c r="D49" s="199" t="s">
        <v>104</v>
      </c>
      <c r="E49" s="174" t="s">
        <v>664</v>
      </c>
      <c r="F49" s="174" t="s">
        <v>354</v>
      </c>
      <c r="G49" s="148" t="s">
        <v>355</v>
      </c>
      <c r="H49" s="160" t="s">
        <v>676</v>
      </c>
      <c r="I49" s="150" t="s">
        <v>362</v>
      </c>
      <c r="J49" s="158" t="s">
        <v>363</v>
      </c>
      <c r="K49" s="150" t="s">
        <v>364</v>
      </c>
      <c r="L49" s="150" t="s">
        <v>275</v>
      </c>
      <c r="M49" s="152">
        <v>45153</v>
      </c>
      <c r="N49" s="152" t="s">
        <v>357</v>
      </c>
      <c r="O49" s="152" t="s">
        <v>353</v>
      </c>
      <c r="P49" s="187" t="s">
        <v>355</v>
      </c>
      <c r="Q49" s="173" t="s">
        <v>656</v>
      </c>
      <c r="R49" s="204"/>
      <c r="S49" s="264"/>
      <c r="T49" s="267"/>
      <c r="U49" s="208"/>
    </row>
    <row r="50" spans="1:21" ht="240" x14ac:dyDescent="0.25">
      <c r="A50" s="150" t="s">
        <v>211</v>
      </c>
      <c r="B50" s="184" t="s">
        <v>677</v>
      </c>
      <c r="C50" s="185" t="s">
        <v>365</v>
      </c>
      <c r="D50" s="145" t="s">
        <v>104</v>
      </c>
      <c r="E50" s="174" t="s">
        <v>366</v>
      </c>
      <c r="F50" s="204"/>
      <c r="G50" s="152">
        <v>45098</v>
      </c>
      <c r="H50" s="150" t="s">
        <v>678</v>
      </c>
      <c r="I50" s="150" t="s">
        <v>271</v>
      </c>
      <c r="J50" s="150" t="s">
        <v>367</v>
      </c>
      <c r="K50" s="150" t="s">
        <v>271</v>
      </c>
      <c r="L50" s="158" t="s">
        <v>323</v>
      </c>
      <c r="M50" s="205"/>
      <c r="N50" s="206">
        <v>45291</v>
      </c>
      <c r="O50" s="174" t="s">
        <v>366</v>
      </c>
      <c r="P50" s="150" t="s">
        <v>324</v>
      </c>
      <c r="Q50" s="150" t="s">
        <v>325</v>
      </c>
      <c r="R50" s="186" t="s">
        <v>326</v>
      </c>
      <c r="S50" s="262"/>
      <c r="T50" s="265"/>
      <c r="U50" s="208"/>
    </row>
    <row r="51" spans="1:21" ht="315" x14ac:dyDescent="0.25">
      <c r="A51" s="150" t="s">
        <v>211</v>
      </c>
      <c r="B51" s="186" t="s">
        <v>677</v>
      </c>
      <c r="C51" s="185" t="s">
        <v>365</v>
      </c>
      <c r="D51" s="145" t="s">
        <v>104</v>
      </c>
      <c r="E51" s="174" t="s">
        <v>366</v>
      </c>
      <c r="F51" s="204"/>
      <c r="G51" s="152">
        <v>45099</v>
      </c>
      <c r="H51" s="160" t="s">
        <v>679</v>
      </c>
      <c r="I51" s="150" t="s">
        <v>368</v>
      </c>
      <c r="J51" s="150" t="s">
        <v>369</v>
      </c>
      <c r="K51" s="150" t="s">
        <v>370</v>
      </c>
      <c r="L51" s="158" t="s">
        <v>323</v>
      </c>
      <c r="M51" s="205"/>
      <c r="N51" s="152" t="s">
        <v>357</v>
      </c>
      <c r="O51" s="174" t="s">
        <v>366</v>
      </c>
      <c r="P51" s="150" t="s">
        <v>324</v>
      </c>
      <c r="Q51" s="150" t="s">
        <v>325</v>
      </c>
      <c r="R51" s="186"/>
      <c r="S51" s="263"/>
      <c r="T51" s="266"/>
      <c r="U51" s="208"/>
    </row>
    <row r="52" spans="1:21" ht="240" x14ac:dyDescent="0.25">
      <c r="A52" s="150" t="s">
        <v>211</v>
      </c>
      <c r="B52" s="186" t="s">
        <v>677</v>
      </c>
      <c r="C52" s="185" t="s">
        <v>365</v>
      </c>
      <c r="D52" s="145" t="s">
        <v>104</v>
      </c>
      <c r="E52" s="174" t="s">
        <v>366</v>
      </c>
      <c r="F52" s="204"/>
      <c r="G52" s="152">
        <v>45100</v>
      </c>
      <c r="H52" s="160" t="s">
        <v>680</v>
      </c>
      <c r="I52" s="150" t="s">
        <v>371</v>
      </c>
      <c r="J52" s="150" t="s">
        <v>372</v>
      </c>
      <c r="K52" s="150" t="s">
        <v>348</v>
      </c>
      <c r="L52" s="158" t="s">
        <v>323</v>
      </c>
      <c r="M52" s="205"/>
      <c r="N52" s="152" t="s">
        <v>357</v>
      </c>
      <c r="O52" s="174" t="s">
        <v>366</v>
      </c>
      <c r="P52" s="150" t="s">
        <v>324</v>
      </c>
      <c r="Q52" s="150" t="s">
        <v>325</v>
      </c>
      <c r="R52" s="186"/>
      <c r="S52" s="263"/>
      <c r="T52" s="266"/>
      <c r="U52" s="208"/>
    </row>
    <row r="53" spans="1:21" ht="195" x14ac:dyDescent="0.25">
      <c r="A53" s="150" t="s">
        <v>373</v>
      </c>
      <c r="B53" s="186" t="s">
        <v>374</v>
      </c>
      <c r="C53" s="187" t="s">
        <v>375</v>
      </c>
      <c r="D53" s="145" t="s">
        <v>104</v>
      </c>
      <c r="E53" s="153" t="s">
        <v>376</v>
      </c>
      <c r="F53" s="150" t="s">
        <v>377</v>
      </c>
      <c r="G53" s="152">
        <v>45153</v>
      </c>
      <c r="H53" s="160" t="s">
        <v>681</v>
      </c>
      <c r="I53" s="150" t="s">
        <v>271</v>
      </c>
      <c r="J53" s="158" t="s">
        <v>378</v>
      </c>
      <c r="K53" s="150" t="s">
        <v>271</v>
      </c>
      <c r="L53" s="158" t="s">
        <v>323</v>
      </c>
      <c r="M53" s="152">
        <v>45153</v>
      </c>
      <c r="N53" s="152" t="s">
        <v>357</v>
      </c>
      <c r="O53" s="161" t="s">
        <v>376</v>
      </c>
      <c r="P53" s="150" t="s">
        <v>324</v>
      </c>
      <c r="Q53" s="150" t="s">
        <v>325</v>
      </c>
      <c r="R53" s="186"/>
      <c r="S53" s="264"/>
      <c r="T53" s="267"/>
      <c r="U53" s="208"/>
    </row>
    <row r="54" spans="1:21" ht="195" x14ac:dyDescent="0.25">
      <c r="A54" s="150" t="s">
        <v>373</v>
      </c>
      <c r="B54" s="186" t="s">
        <v>374</v>
      </c>
      <c r="C54" s="187" t="s">
        <v>375</v>
      </c>
      <c r="D54" s="145" t="s">
        <v>104</v>
      </c>
      <c r="E54" s="153" t="s">
        <v>376</v>
      </c>
      <c r="F54" s="150" t="s">
        <v>377</v>
      </c>
      <c r="G54" s="152">
        <v>45153</v>
      </c>
      <c r="H54" s="207" t="s">
        <v>379</v>
      </c>
      <c r="I54" s="150" t="s">
        <v>329</v>
      </c>
      <c r="J54" s="158" t="s">
        <v>380</v>
      </c>
      <c r="K54" s="150" t="s">
        <v>329</v>
      </c>
      <c r="L54" s="158" t="s">
        <v>323</v>
      </c>
      <c r="M54" s="152">
        <v>45153</v>
      </c>
      <c r="N54" s="152" t="s">
        <v>357</v>
      </c>
      <c r="O54" s="161" t="s">
        <v>376</v>
      </c>
      <c r="P54" s="150" t="s">
        <v>324</v>
      </c>
      <c r="Q54" s="150" t="s">
        <v>325</v>
      </c>
      <c r="R54" s="186"/>
      <c r="S54" s="262"/>
      <c r="T54" s="265"/>
      <c r="U54" s="208"/>
    </row>
    <row r="55" spans="1:21" ht="195" x14ac:dyDescent="0.25">
      <c r="A55" s="150" t="s">
        <v>373</v>
      </c>
      <c r="B55" s="186" t="s">
        <v>374</v>
      </c>
      <c r="C55" s="187" t="s">
        <v>375</v>
      </c>
      <c r="D55" s="145" t="s">
        <v>104</v>
      </c>
      <c r="E55" s="153" t="s">
        <v>376</v>
      </c>
      <c r="F55" s="150" t="s">
        <v>377</v>
      </c>
      <c r="G55" s="152">
        <v>45153</v>
      </c>
      <c r="H55" s="150" t="s">
        <v>682</v>
      </c>
      <c r="I55" s="150" t="s">
        <v>381</v>
      </c>
      <c r="J55" s="158" t="s">
        <v>382</v>
      </c>
      <c r="K55" s="150" t="s">
        <v>383</v>
      </c>
      <c r="L55" s="158" t="s">
        <v>323</v>
      </c>
      <c r="M55" s="152">
        <v>45153</v>
      </c>
      <c r="N55" s="152" t="s">
        <v>357</v>
      </c>
      <c r="O55" s="161" t="s">
        <v>376</v>
      </c>
      <c r="P55" s="150" t="s">
        <v>324</v>
      </c>
      <c r="Q55" s="150" t="s">
        <v>325</v>
      </c>
      <c r="R55" s="186"/>
      <c r="S55" s="263"/>
      <c r="T55" s="266"/>
      <c r="U55" s="208"/>
    </row>
    <row r="56" spans="1:21" ht="195" x14ac:dyDescent="0.25">
      <c r="A56" s="150" t="s">
        <v>373</v>
      </c>
      <c r="B56" s="186" t="s">
        <v>374</v>
      </c>
      <c r="C56" s="187" t="s">
        <v>375</v>
      </c>
      <c r="D56" s="145" t="s">
        <v>104</v>
      </c>
      <c r="E56" s="153" t="s">
        <v>376</v>
      </c>
      <c r="F56" s="150" t="s">
        <v>377</v>
      </c>
      <c r="G56" s="152">
        <v>45153</v>
      </c>
      <c r="H56" s="150" t="s">
        <v>683</v>
      </c>
      <c r="I56" s="150" t="s">
        <v>384</v>
      </c>
      <c r="J56" s="158" t="s">
        <v>385</v>
      </c>
      <c r="K56" s="150" t="s">
        <v>386</v>
      </c>
      <c r="L56" s="158" t="s">
        <v>323</v>
      </c>
      <c r="M56" s="152">
        <v>45153</v>
      </c>
      <c r="N56" s="152" t="s">
        <v>357</v>
      </c>
      <c r="O56" s="161" t="s">
        <v>376</v>
      </c>
      <c r="P56" s="150" t="s">
        <v>324</v>
      </c>
      <c r="Q56" s="150" t="s">
        <v>325</v>
      </c>
      <c r="R56" s="186"/>
      <c r="S56" s="263"/>
      <c r="T56" s="266"/>
      <c r="U56" s="208"/>
    </row>
    <row r="57" spans="1:21" ht="195" x14ac:dyDescent="0.25">
      <c r="A57" s="150" t="s">
        <v>373</v>
      </c>
      <c r="B57" s="186" t="s">
        <v>374</v>
      </c>
      <c r="C57" s="187" t="s">
        <v>375</v>
      </c>
      <c r="D57" s="145" t="s">
        <v>104</v>
      </c>
      <c r="E57" s="153" t="s">
        <v>376</v>
      </c>
      <c r="F57" s="150" t="s">
        <v>377</v>
      </c>
      <c r="G57" s="152">
        <v>45153</v>
      </c>
      <c r="H57" s="150" t="s">
        <v>684</v>
      </c>
      <c r="I57" s="150" t="s">
        <v>387</v>
      </c>
      <c r="J57" s="150" t="s">
        <v>388</v>
      </c>
      <c r="K57" s="150" t="s">
        <v>386</v>
      </c>
      <c r="L57" s="158" t="s">
        <v>323</v>
      </c>
      <c r="M57" s="152">
        <v>45153</v>
      </c>
      <c r="N57" s="152" t="s">
        <v>357</v>
      </c>
      <c r="O57" s="161" t="s">
        <v>376</v>
      </c>
      <c r="P57" s="150" t="s">
        <v>324</v>
      </c>
      <c r="Q57" s="150" t="s">
        <v>325</v>
      </c>
      <c r="R57" s="186"/>
      <c r="S57" s="264"/>
      <c r="T57" s="267"/>
      <c r="U57" s="208"/>
    </row>
    <row r="58" spans="1:21" ht="195" x14ac:dyDescent="0.25">
      <c r="A58" s="150" t="s">
        <v>373</v>
      </c>
      <c r="B58" s="186" t="s">
        <v>374</v>
      </c>
      <c r="C58" s="187" t="s">
        <v>375</v>
      </c>
      <c r="D58" s="145" t="s">
        <v>104</v>
      </c>
      <c r="E58" s="153" t="s">
        <v>376</v>
      </c>
      <c r="F58" s="150" t="s">
        <v>377</v>
      </c>
      <c r="G58" s="152">
        <v>45153</v>
      </c>
      <c r="H58" s="150" t="s">
        <v>685</v>
      </c>
      <c r="I58" s="150" t="s">
        <v>389</v>
      </c>
      <c r="J58" s="150" t="s">
        <v>390</v>
      </c>
      <c r="K58" s="158" t="s">
        <v>334</v>
      </c>
      <c r="L58" s="158" t="s">
        <v>323</v>
      </c>
      <c r="M58" s="152">
        <v>45153</v>
      </c>
      <c r="N58" s="152" t="s">
        <v>357</v>
      </c>
      <c r="O58" s="161" t="s">
        <v>376</v>
      </c>
      <c r="P58" s="150" t="s">
        <v>324</v>
      </c>
      <c r="Q58" s="150" t="s">
        <v>325</v>
      </c>
      <c r="R58" s="186"/>
      <c r="S58" s="262"/>
      <c r="T58" s="265"/>
      <c r="U58" s="208"/>
    </row>
    <row r="59" spans="1:21" ht="195" x14ac:dyDescent="0.25">
      <c r="A59" s="150" t="s">
        <v>373</v>
      </c>
      <c r="B59" s="186" t="s">
        <v>374</v>
      </c>
      <c r="C59" s="187" t="s">
        <v>375</v>
      </c>
      <c r="D59" s="145" t="s">
        <v>104</v>
      </c>
      <c r="E59" s="153" t="s">
        <v>376</v>
      </c>
      <c r="F59" s="150" t="s">
        <v>377</v>
      </c>
      <c r="G59" s="152">
        <v>45153</v>
      </c>
      <c r="H59" s="207" t="s">
        <v>391</v>
      </c>
      <c r="I59" s="150" t="s">
        <v>392</v>
      </c>
      <c r="J59" s="150" t="s">
        <v>393</v>
      </c>
      <c r="K59" s="150" t="s">
        <v>392</v>
      </c>
      <c r="L59" s="158" t="s">
        <v>323</v>
      </c>
      <c r="M59" s="152">
        <v>45153</v>
      </c>
      <c r="N59" s="152" t="s">
        <v>357</v>
      </c>
      <c r="O59" s="161" t="s">
        <v>376</v>
      </c>
      <c r="P59" s="150" t="s">
        <v>324</v>
      </c>
      <c r="Q59" s="150" t="s">
        <v>325</v>
      </c>
      <c r="R59" s="186"/>
      <c r="S59" s="263"/>
      <c r="T59" s="266"/>
      <c r="U59" s="208"/>
    </row>
    <row r="60" spans="1:21" ht="75" x14ac:dyDescent="0.25">
      <c r="A60" s="262" t="s">
        <v>295</v>
      </c>
      <c r="B60" s="280" t="s">
        <v>296</v>
      </c>
      <c r="C60" s="98" t="s">
        <v>546</v>
      </c>
      <c r="D60" s="262" t="s">
        <v>550</v>
      </c>
      <c r="E60" s="283" t="s">
        <v>297</v>
      </c>
      <c r="F60" s="262" t="s">
        <v>551</v>
      </c>
      <c r="G60" s="271">
        <v>45104</v>
      </c>
      <c r="H60" s="262" t="s">
        <v>269</v>
      </c>
      <c r="I60" s="262" t="s">
        <v>552</v>
      </c>
      <c r="J60" s="262" t="s">
        <v>553</v>
      </c>
      <c r="K60" s="262" t="s">
        <v>271</v>
      </c>
      <c r="L60" s="262" t="s">
        <v>358</v>
      </c>
      <c r="M60" s="271">
        <v>45104</v>
      </c>
      <c r="N60" s="271">
        <v>45134</v>
      </c>
      <c r="O60" s="262" t="s">
        <v>297</v>
      </c>
      <c r="P60" s="274"/>
      <c r="Q60" s="274"/>
      <c r="R60" s="277" t="s">
        <v>298</v>
      </c>
      <c r="S60" s="262" t="s">
        <v>299</v>
      </c>
      <c r="T60" s="265">
        <v>45114</v>
      </c>
      <c r="U60" s="268">
        <v>1</v>
      </c>
    </row>
    <row r="61" spans="1:21" ht="60" x14ac:dyDescent="0.25">
      <c r="A61" s="263"/>
      <c r="B61" s="281"/>
      <c r="C61" s="103" t="s">
        <v>547</v>
      </c>
      <c r="D61" s="263"/>
      <c r="E61" s="284"/>
      <c r="F61" s="263"/>
      <c r="G61" s="272"/>
      <c r="H61" s="263"/>
      <c r="I61" s="263"/>
      <c r="J61" s="263"/>
      <c r="K61" s="263"/>
      <c r="L61" s="263"/>
      <c r="M61" s="272"/>
      <c r="N61" s="272"/>
      <c r="O61" s="263"/>
      <c r="P61" s="275"/>
      <c r="Q61" s="275"/>
      <c r="R61" s="278"/>
      <c r="S61" s="263"/>
      <c r="T61" s="266"/>
      <c r="U61" s="269"/>
    </row>
    <row r="62" spans="1:21" ht="45" x14ac:dyDescent="0.25">
      <c r="A62" s="263"/>
      <c r="B62" s="281"/>
      <c r="C62" s="103" t="s">
        <v>548</v>
      </c>
      <c r="D62" s="263"/>
      <c r="E62" s="284"/>
      <c r="F62" s="263"/>
      <c r="G62" s="272"/>
      <c r="H62" s="263"/>
      <c r="I62" s="263"/>
      <c r="J62" s="263"/>
      <c r="K62" s="263"/>
      <c r="L62" s="263"/>
      <c r="M62" s="272"/>
      <c r="N62" s="272"/>
      <c r="O62" s="263"/>
      <c r="P62" s="275"/>
      <c r="Q62" s="275"/>
      <c r="R62" s="278"/>
      <c r="S62" s="263"/>
      <c r="T62" s="266"/>
      <c r="U62" s="269"/>
    </row>
    <row r="63" spans="1:21" ht="30" x14ac:dyDescent="0.25">
      <c r="A63" s="264"/>
      <c r="B63" s="282"/>
      <c r="C63" s="99" t="s">
        <v>549</v>
      </c>
      <c r="D63" s="264"/>
      <c r="E63" s="285"/>
      <c r="F63" s="264"/>
      <c r="G63" s="273"/>
      <c r="H63" s="264"/>
      <c r="I63" s="264"/>
      <c r="J63" s="264"/>
      <c r="K63" s="264"/>
      <c r="L63" s="264"/>
      <c r="M63" s="273"/>
      <c r="N63" s="273"/>
      <c r="O63" s="264"/>
      <c r="P63" s="276"/>
      <c r="Q63" s="276"/>
      <c r="R63" s="279"/>
      <c r="S63" s="264"/>
      <c r="T63" s="267"/>
      <c r="U63" s="270"/>
    </row>
    <row r="64" spans="1:21" ht="75" x14ac:dyDescent="0.25">
      <c r="A64" s="262" t="s">
        <v>295</v>
      </c>
      <c r="B64" s="280" t="s">
        <v>296</v>
      </c>
      <c r="C64" s="144" t="s">
        <v>546</v>
      </c>
      <c r="D64" s="262" t="s">
        <v>550</v>
      </c>
      <c r="E64" s="283" t="s">
        <v>297</v>
      </c>
      <c r="F64" s="262" t="s">
        <v>551</v>
      </c>
      <c r="G64" s="271">
        <v>45104</v>
      </c>
      <c r="H64" s="262" t="s">
        <v>554</v>
      </c>
      <c r="I64" s="262" t="s">
        <v>555</v>
      </c>
      <c r="J64" s="286" t="s">
        <v>556</v>
      </c>
      <c r="K64" s="262" t="s">
        <v>557</v>
      </c>
      <c r="L64" s="262" t="s">
        <v>558</v>
      </c>
      <c r="M64" s="271">
        <v>45148</v>
      </c>
      <c r="N64" s="271">
        <v>45180</v>
      </c>
      <c r="O64" s="262" t="s">
        <v>276</v>
      </c>
      <c r="P64" s="262" t="s">
        <v>559</v>
      </c>
      <c r="Q64" s="262" t="s">
        <v>560</v>
      </c>
      <c r="R64" s="277" t="s">
        <v>561</v>
      </c>
      <c r="S64" s="274"/>
      <c r="T64" s="274"/>
      <c r="U64" s="268">
        <v>1</v>
      </c>
    </row>
    <row r="65" spans="1:21" ht="60" x14ac:dyDescent="0.25">
      <c r="A65" s="263"/>
      <c r="B65" s="281"/>
      <c r="C65" s="101" t="s">
        <v>547</v>
      </c>
      <c r="D65" s="263"/>
      <c r="E65" s="284"/>
      <c r="F65" s="263"/>
      <c r="G65" s="272"/>
      <c r="H65" s="263"/>
      <c r="I65" s="263"/>
      <c r="J65" s="287"/>
      <c r="K65" s="263"/>
      <c r="L65" s="263"/>
      <c r="M65" s="272"/>
      <c r="N65" s="272"/>
      <c r="O65" s="263"/>
      <c r="P65" s="263"/>
      <c r="Q65" s="263"/>
      <c r="R65" s="278"/>
      <c r="S65" s="275"/>
      <c r="T65" s="275"/>
      <c r="U65" s="269"/>
    </row>
    <row r="66" spans="1:21" ht="45" x14ac:dyDescent="0.25">
      <c r="A66" s="263"/>
      <c r="B66" s="281"/>
      <c r="C66" s="101" t="s">
        <v>548</v>
      </c>
      <c r="D66" s="263"/>
      <c r="E66" s="284"/>
      <c r="F66" s="263"/>
      <c r="G66" s="272"/>
      <c r="H66" s="263"/>
      <c r="I66" s="263"/>
      <c r="J66" s="287"/>
      <c r="K66" s="263"/>
      <c r="L66" s="263"/>
      <c r="M66" s="272"/>
      <c r="N66" s="272"/>
      <c r="O66" s="263"/>
      <c r="P66" s="263"/>
      <c r="Q66" s="263"/>
      <c r="R66" s="278"/>
      <c r="S66" s="275"/>
      <c r="T66" s="275"/>
      <c r="U66" s="269"/>
    </row>
    <row r="67" spans="1:21" ht="30" x14ac:dyDescent="0.25">
      <c r="A67" s="264"/>
      <c r="B67" s="282"/>
      <c r="C67" s="102" t="s">
        <v>549</v>
      </c>
      <c r="D67" s="264"/>
      <c r="E67" s="285"/>
      <c r="F67" s="264"/>
      <c r="G67" s="273"/>
      <c r="H67" s="264"/>
      <c r="I67" s="264"/>
      <c r="J67" s="288"/>
      <c r="K67" s="264"/>
      <c r="L67" s="264"/>
      <c r="M67" s="273"/>
      <c r="N67" s="273"/>
      <c r="O67" s="264"/>
      <c r="P67" s="264"/>
      <c r="Q67" s="264"/>
      <c r="R67" s="279"/>
      <c r="S67" s="276"/>
      <c r="T67" s="276"/>
      <c r="U67" s="270"/>
    </row>
    <row r="68" spans="1:21" ht="75" x14ac:dyDescent="0.25">
      <c r="A68" s="262" t="s">
        <v>295</v>
      </c>
      <c r="B68" s="280" t="s">
        <v>296</v>
      </c>
      <c r="C68" s="144" t="s">
        <v>546</v>
      </c>
      <c r="D68" s="262" t="s">
        <v>550</v>
      </c>
      <c r="E68" s="283" t="s">
        <v>297</v>
      </c>
      <c r="F68" s="262" t="s">
        <v>551</v>
      </c>
      <c r="G68" s="271">
        <v>45104</v>
      </c>
      <c r="H68" s="262" t="s">
        <v>445</v>
      </c>
      <c r="I68" s="283" t="s">
        <v>555</v>
      </c>
      <c r="J68" s="283" t="s">
        <v>556</v>
      </c>
      <c r="K68" s="262" t="s">
        <v>557</v>
      </c>
      <c r="L68" s="262" t="s">
        <v>358</v>
      </c>
      <c r="M68" s="271">
        <v>45148</v>
      </c>
      <c r="N68" s="271">
        <v>45180</v>
      </c>
      <c r="O68" s="262" t="s">
        <v>562</v>
      </c>
      <c r="P68" s="262"/>
      <c r="Q68" s="262" t="s">
        <v>563</v>
      </c>
      <c r="R68" s="262"/>
      <c r="S68" s="262"/>
      <c r="T68" s="262"/>
      <c r="U68" s="268"/>
    </row>
    <row r="69" spans="1:21" ht="60" x14ac:dyDescent="0.25">
      <c r="A69" s="263"/>
      <c r="B69" s="281"/>
      <c r="C69" s="101" t="s">
        <v>547</v>
      </c>
      <c r="D69" s="263"/>
      <c r="E69" s="284"/>
      <c r="F69" s="263"/>
      <c r="G69" s="272"/>
      <c r="H69" s="263"/>
      <c r="I69" s="284"/>
      <c r="J69" s="284"/>
      <c r="K69" s="263"/>
      <c r="L69" s="263"/>
      <c r="M69" s="272"/>
      <c r="N69" s="272"/>
      <c r="O69" s="263"/>
      <c r="P69" s="263"/>
      <c r="Q69" s="263"/>
      <c r="R69" s="263"/>
      <c r="S69" s="263"/>
      <c r="T69" s="263"/>
      <c r="U69" s="269"/>
    </row>
    <row r="70" spans="1:21" ht="45" x14ac:dyDescent="0.25">
      <c r="A70" s="263"/>
      <c r="B70" s="281"/>
      <c r="C70" s="101" t="s">
        <v>548</v>
      </c>
      <c r="D70" s="263"/>
      <c r="E70" s="284"/>
      <c r="F70" s="263"/>
      <c r="G70" s="272"/>
      <c r="H70" s="263"/>
      <c r="I70" s="284"/>
      <c r="J70" s="284"/>
      <c r="K70" s="263"/>
      <c r="L70" s="263"/>
      <c r="M70" s="272"/>
      <c r="N70" s="272"/>
      <c r="O70" s="263"/>
      <c r="P70" s="263"/>
      <c r="Q70" s="263"/>
      <c r="R70" s="263"/>
      <c r="S70" s="263"/>
      <c r="T70" s="263"/>
      <c r="U70" s="269"/>
    </row>
    <row r="71" spans="1:21" ht="30" x14ac:dyDescent="0.25">
      <c r="A71" s="264"/>
      <c r="B71" s="282"/>
      <c r="C71" s="102" t="s">
        <v>549</v>
      </c>
      <c r="D71" s="264"/>
      <c r="E71" s="285"/>
      <c r="F71" s="264"/>
      <c r="G71" s="273"/>
      <c r="H71" s="264"/>
      <c r="I71" s="285"/>
      <c r="J71" s="285"/>
      <c r="K71" s="264"/>
      <c r="L71" s="264"/>
      <c r="M71" s="273"/>
      <c r="N71" s="273"/>
      <c r="O71" s="264"/>
      <c r="P71" s="264"/>
      <c r="Q71" s="264"/>
      <c r="R71" s="264"/>
      <c r="S71" s="264"/>
      <c r="T71" s="264"/>
      <c r="U71" s="270"/>
    </row>
    <row r="72" spans="1:21" ht="75" x14ac:dyDescent="0.25">
      <c r="A72" s="262" t="s">
        <v>295</v>
      </c>
      <c r="B72" s="280" t="s">
        <v>296</v>
      </c>
      <c r="C72" s="144" t="s">
        <v>546</v>
      </c>
      <c r="D72" s="262" t="s">
        <v>550</v>
      </c>
      <c r="E72" s="283" t="s">
        <v>297</v>
      </c>
      <c r="F72" s="262" t="s">
        <v>551</v>
      </c>
      <c r="G72" s="271">
        <v>45104</v>
      </c>
      <c r="H72" s="283" t="s">
        <v>440</v>
      </c>
      <c r="I72" s="262" t="s">
        <v>564</v>
      </c>
      <c r="J72" s="286" t="s">
        <v>565</v>
      </c>
      <c r="K72" s="262" t="s">
        <v>557</v>
      </c>
      <c r="L72" s="262" t="s">
        <v>358</v>
      </c>
      <c r="M72" s="271">
        <v>45187</v>
      </c>
      <c r="N72" s="271">
        <v>45229</v>
      </c>
      <c r="O72" s="262" t="s">
        <v>297</v>
      </c>
      <c r="P72" s="262"/>
      <c r="Q72" s="262" t="s">
        <v>563</v>
      </c>
      <c r="R72" s="262"/>
      <c r="S72" s="274"/>
      <c r="T72" s="274"/>
      <c r="U72" s="268"/>
    </row>
    <row r="73" spans="1:21" ht="60" x14ac:dyDescent="0.25">
      <c r="A73" s="263"/>
      <c r="B73" s="281"/>
      <c r="C73" s="101" t="s">
        <v>547</v>
      </c>
      <c r="D73" s="263"/>
      <c r="E73" s="284"/>
      <c r="F73" s="263"/>
      <c r="G73" s="272"/>
      <c r="H73" s="284"/>
      <c r="I73" s="263"/>
      <c r="J73" s="287"/>
      <c r="K73" s="263"/>
      <c r="L73" s="263"/>
      <c r="M73" s="272"/>
      <c r="N73" s="272"/>
      <c r="O73" s="263"/>
      <c r="P73" s="263"/>
      <c r="Q73" s="263"/>
      <c r="R73" s="263"/>
      <c r="S73" s="275"/>
      <c r="T73" s="275"/>
      <c r="U73" s="269"/>
    </row>
    <row r="74" spans="1:21" ht="45" x14ac:dyDescent="0.25">
      <c r="A74" s="263"/>
      <c r="B74" s="281"/>
      <c r="C74" s="101" t="s">
        <v>548</v>
      </c>
      <c r="D74" s="263"/>
      <c r="E74" s="284"/>
      <c r="F74" s="263"/>
      <c r="G74" s="272"/>
      <c r="H74" s="284"/>
      <c r="I74" s="263"/>
      <c r="J74" s="287"/>
      <c r="K74" s="263"/>
      <c r="L74" s="263"/>
      <c r="M74" s="272"/>
      <c r="N74" s="272"/>
      <c r="O74" s="263"/>
      <c r="P74" s="263"/>
      <c r="Q74" s="263"/>
      <c r="R74" s="263"/>
      <c r="S74" s="275"/>
      <c r="T74" s="275"/>
      <c r="U74" s="269"/>
    </row>
    <row r="75" spans="1:21" ht="30" x14ac:dyDescent="0.25">
      <c r="A75" s="264"/>
      <c r="B75" s="282"/>
      <c r="C75" s="102" t="s">
        <v>549</v>
      </c>
      <c r="D75" s="264"/>
      <c r="E75" s="285"/>
      <c r="F75" s="264"/>
      <c r="G75" s="273"/>
      <c r="H75" s="285"/>
      <c r="I75" s="264"/>
      <c r="J75" s="288"/>
      <c r="K75" s="264"/>
      <c r="L75" s="264"/>
      <c r="M75" s="273"/>
      <c r="N75" s="273"/>
      <c r="O75" s="264"/>
      <c r="P75" s="264"/>
      <c r="Q75" s="264"/>
      <c r="R75" s="264"/>
      <c r="S75" s="276"/>
      <c r="T75" s="276"/>
      <c r="U75" s="270"/>
    </row>
    <row r="76" spans="1:21" ht="75" x14ac:dyDescent="0.25">
      <c r="A76" s="262" t="s">
        <v>295</v>
      </c>
      <c r="B76" s="280" t="s">
        <v>296</v>
      </c>
      <c r="C76" s="144" t="s">
        <v>546</v>
      </c>
      <c r="D76" s="262" t="s">
        <v>550</v>
      </c>
      <c r="E76" s="283" t="s">
        <v>297</v>
      </c>
      <c r="F76" s="262" t="s">
        <v>551</v>
      </c>
      <c r="G76" s="271">
        <v>45104</v>
      </c>
      <c r="H76" s="262" t="s">
        <v>446</v>
      </c>
      <c r="I76" s="283" t="s">
        <v>564</v>
      </c>
      <c r="J76" s="286" t="s">
        <v>565</v>
      </c>
      <c r="K76" s="262" t="s">
        <v>557</v>
      </c>
      <c r="L76" s="262" t="s">
        <v>358</v>
      </c>
      <c r="M76" s="271">
        <v>45187</v>
      </c>
      <c r="N76" s="271">
        <v>45229</v>
      </c>
      <c r="O76" s="262" t="s">
        <v>297</v>
      </c>
      <c r="P76" s="262"/>
      <c r="Q76" s="262" t="s">
        <v>563</v>
      </c>
      <c r="R76" s="262"/>
      <c r="S76" s="274"/>
      <c r="T76" s="274"/>
      <c r="U76" s="268"/>
    </row>
    <row r="77" spans="1:21" ht="60" x14ac:dyDescent="0.25">
      <c r="A77" s="263"/>
      <c r="B77" s="281"/>
      <c r="C77" s="101" t="s">
        <v>547</v>
      </c>
      <c r="D77" s="263"/>
      <c r="E77" s="284"/>
      <c r="F77" s="263"/>
      <c r="G77" s="272"/>
      <c r="H77" s="263"/>
      <c r="I77" s="284"/>
      <c r="J77" s="287"/>
      <c r="K77" s="263"/>
      <c r="L77" s="263"/>
      <c r="M77" s="272"/>
      <c r="N77" s="272"/>
      <c r="O77" s="263"/>
      <c r="P77" s="263"/>
      <c r="Q77" s="263"/>
      <c r="R77" s="263"/>
      <c r="S77" s="275"/>
      <c r="T77" s="275"/>
      <c r="U77" s="269"/>
    </row>
    <row r="78" spans="1:21" ht="45" x14ac:dyDescent="0.25">
      <c r="A78" s="263"/>
      <c r="B78" s="281"/>
      <c r="C78" s="101" t="s">
        <v>548</v>
      </c>
      <c r="D78" s="263"/>
      <c r="E78" s="284"/>
      <c r="F78" s="263"/>
      <c r="G78" s="272"/>
      <c r="H78" s="263"/>
      <c r="I78" s="284"/>
      <c r="J78" s="287"/>
      <c r="K78" s="263"/>
      <c r="L78" s="263"/>
      <c r="M78" s="272"/>
      <c r="N78" s="272"/>
      <c r="O78" s="263"/>
      <c r="P78" s="263"/>
      <c r="Q78" s="263"/>
      <c r="R78" s="263"/>
      <c r="S78" s="275"/>
      <c r="T78" s="275"/>
      <c r="U78" s="269"/>
    </row>
    <row r="79" spans="1:21" ht="30" x14ac:dyDescent="0.25">
      <c r="A79" s="264"/>
      <c r="B79" s="282"/>
      <c r="C79" s="102" t="s">
        <v>549</v>
      </c>
      <c r="D79" s="264"/>
      <c r="E79" s="285"/>
      <c r="F79" s="264"/>
      <c r="G79" s="273"/>
      <c r="H79" s="264"/>
      <c r="I79" s="285"/>
      <c r="J79" s="288"/>
      <c r="K79" s="264"/>
      <c r="L79" s="264"/>
      <c r="M79" s="273"/>
      <c r="N79" s="273"/>
      <c r="O79" s="264"/>
      <c r="P79" s="264"/>
      <c r="Q79" s="264"/>
      <c r="R79" s="264"/>
      <c r="S79" s="276"/>
      <c r="T79" s="276"/>
      <c r="U79" s="270"/>
    </row>
    <row r="80" spans="1:21" ht="75" x14ac:dyDescent="0.25">
      <c r="A80" s="262" t="s">
        <v>295</v>
      </c>
      <c r="B80" s="280" t="s">
        <v>296</v>
      </c>
      <c r="C80" s="144" t="s">
        <v>546</v>
      </c>
      <c r="D80" s="262" t="s">
        <v>550</v>
      </c>
      <c r="E80" s="283" t="s">
        <v>297</v>
      </c>
      <c r="F80" s="262" t="s">
        <v>551</v>
      </c>
      <c r="G80" s="271">
        <v>45104</v>
      </c>
      <c r="H80" s="262" t="s">
        <v>441</v>
      </c>
      <c r="I80" s="286" t="s">
        <v>566</v>
      </c>
      <c r="J80" s="286" t="s">
        <v>567</v>
      </c>
      <c r="K80" s="262" t="s">
        <v>557</v>
      </c>
      <c r="L80" s="262" t="s">
        <v>358</v>
      </c>
      <c r="M80" s="271">
        <v>45236</v>
      </c>
      <c r="N80" s="271">
        <v>45273</v>
      </c>
      <c r="O80" s="262" t="s">
        <v>297</v>
      </c>
      <c r="P80" s="262"/>
      <c r="Q80" s="262" t="s">
        <v>563</v>
      </c>
      <c r="R80" s="262"/>
      <c r="S80" s="262"/>
      <c r="T80" s="262"/>
      <c r="U80" s="268"/>
    </row>
    <row r="81" spans="1:21" ht="60" x14ac:dyDescent="0.25">
      <c r="A81" s="263"/>
      <c r="B81" s="281"/>
      <c r="C81" s="101" t="s">
        <v>547</v>
      </c>
      <c r="D81" s="263"/>
      <c r="E81" s="284"/>
      <c r="F81" s="263"/>
      <c r="G81" s="272"/>
      <c r="H81" s="263"/>
      <c r="I81" s="287"/>
      <c r="J81" s="287"/>
      <c r="K81" s="263"/>
      <c r="L81" s="263"/>
      <c r="M81" s="272"/>
      <c r="N81" s="272"/>
      <c r="O81" s="263"/>
      <c r="P81" s="263"/>
      <c r="Q81" s="263"/>
      <c r="R81" s="263"/>
      <c r="S81" s="263"/>
      <c r="T81" s="263"/>
      <c r="U81" s="269"/>
    </row>
    <row r="82" spans="1:21" ht="45" x14ac:dyDescent="0.25">
      <c r="A82" s="263"/>
      <c r="B82" s="281"/>
      <c r="C82" s="101" t="s">
        <v>548</v>
      </c>
      <c r="D82" s="263"/>
      <c r="E82" s="284"/>
      <c r="F82" s="263"/>
      <c r="G82" s="272"/>
      <c r="H82" s="263"/>
      <c r="I82" s="287"/>
      <c r="J82" s="287"/>
      <c r="K82" s="263"/>
      <c r="L82" s="263"/>
      <c r="M82" s="272"/>
      <c r="N82" s="272"/>
      <c r="O82" s="263"/>
      <c r="P82" s="263"/>
      <c r="Q82" s="263"/>
      <c r="R82" s="263"/>
      <c r="S82" s="263"/>
      <c r="T82" s="263"/>
      <c r="U82" s="269"/>
    </row>
    <row r="83" spans="1:21" ht="30" x14ac:dyDescent="0.25">
      <c r="A83" s="264"/>
      <c r="B83" s="282"/>
      <c r="C83" s="102" t="s">
        <v>549</v>
      </c>
      <c r="D83" s="264"/>
      <c r="E83" s="285"/>
      <c r="F83" s="264"/>
      <c r="G83" s="273"/>
      <c r="H83" s="264"/>
      <c r="I83" s="288"/>
      <c r="J83" s="288"/>
      <c r="K83" s="264"/>
      <c r="L83" s="264"/>
      <c r="M83" s="273"/>
      <c r="N83" s="273"/>
      <c r="O83" s="264"/>
      <c r="P83" s="264"/>
      <c r="Q83" s="264"/>
      <c r="R83" s="264"/>
      <c r="S83" s="264"/>
      <c r="T83" s="264"/>
      <c r="U83" s="270"/>
    </row>
    <row r="84" spans="1:21" ht="75" x14ac:dyDescent="0.25">
      <c r="A84" s="262" t="s">
        <v>295</v>
      </c>
      <c r="B84" s="280" t="s">
        <v>296</v>
      </c>
      <c r="C84" s="144" t="s">
        <v>546</v>
      </c>
      <c r="D84" s="262" t="s">
        <v>550</v>
      </c>
      <c r="E84" s="283" t="s">
        <v>297</v>
      </c>
      <c r="F84" s="262" t="s">
        <v>551</v>
      </c>
      <c r="G84" s="271">
        <v>45104</v>
      </c>
      <c r="H84" s="262" t="s">
        <v>447</v>
      </c>
      <c r="I84" s="286" t="s">
        <v>566</v>
      </c>
      <c r="J84" s="286" t="s">
        <v>567</v>
      </c>
      <c r="K84" s="262" t="s">
        <v>557</v>
      </c>
      <c r="L84" s="262" t="s">
        <v>558</v>
      </c>
      <c r="M84" s="271">
        <v>45236</v>
      </c>
      <c r="N84" s="271">
        <v>45273</v>
      </c>
      <c r="O84" s="262" t="s">
        <v>276</v>
      </c>
      <c r="P84" s="262"/>
      <c r="Q84" s="262" t="s">
        <v>560</v>
      </c>
      <c r="R84" s="262"/>
      <c r="S84" s="262"/>
      <c r="T84" s="262"/>
      <c r="U84" s="268"/>
    </row>
    <row r="85" spans="1:21" ht="60" x14ac:dyDescent="0.25">
      <c r="A85" s="263"/>
      <c r="B85" s="281"/>
      <c r="C85" s="101" t="s">
        <v>547</v>
      </c>
      <c r="D85" s="263"/>
      <c r="E85" s="284"/>
      <c r="F85" s="263"/>
      <c r="G85" s="272"/>
      <c r="H85" s="263"/>
      <c r="I85" s="287"/>
      <c r="J85" s="287"/>
      <c r="K85" s="263"/>
      <c r="L85" s="263"/>
      <c r="M85" s="272"/>
      <c r="N85" s="272"/>
      <c r="O85" s="263"/>
      <c r="P85" s="263"/>
      <c r="Q85" s="263"/>
      <c r="R85" s="263"/>
      <c r="S85" s="263"/>
      <c r="T85" s="263"/>
      <c r="U85" s="269"/>
    </row>
    <row r="86" spans="1:21" ht="45" x14ac:dyDescent="0.25">
      <c r="A86" s="263"/>
      <c r="B86" s="281"/>
      <c r="C86" s="101" t="s">
        <v>548</v>
      </c>
      <c r="D86" s="263"/>
      <c r="E86" s="284"/>
      <c r="F86" s="263"/>
      <c r="G86" s="272"/>
      <c r="H86" s="263"/>
      <c r="I86" s="287"/>
      <c r="J86" s="287"/>
      <c r="K86" s="263"/>
      <c r="L86" s="263"/>
      <c r="M86" s="272"/>
      <c r="N86" s="272"/>
      <c r="O86" s="263"/>
      <c r="P86" s="263"/>
      <c r="Q86" s="263"/>
      <c r="R86" s="263"/>
      <c r="S86" s="263"/>
      <c r="T86" s="263"/>
      <c r="U86" s="269"/>
    </row>
    <row r="87" spans="1:21" ht="30" x14ac:dyDescent="0.25">
      <c r="A87" s="264"/>
      <c r="B87" s="282"/>
      <c r="C87" s="102" t="s">
        <v>549</v>
      </c>
      <c r="D87" s="264"/>
      <c r="E87" s="285"/>
      <c r="F87" s="264"/>
      <c r="G87" s="273"/>
      <c r="H87" s="264"/>
      <c r="I87" s="288"/>
      <c r="J87" s="288"/>
      <c r="K87" s="264"/>
      <c r="L87" s="264"/>
      <c r="M87" s="273"/>
      <c r="N87" s="273"/>
      <c r="O87" s="264"/>
      <c r="P87" s="264"/>
      <c r="Q87" s="264"/>
      <c r="R87" s="264"/>
      <c r="S87" s="264"/>
      <c r="T87" s="264"/>
      <c r="U87" s="270"/>
    </row>
    <row r="88" spans="1:21" ht="75" x14ac:dyDescent="0.25">
      <c r="A88" s="262" t="s">
        <v>295</v>
      </c>
      <c r="B88" s="280" t="s">
        <v>296</v>
      </c>
      <c r="C88" s="144" t="s">
        <v>546</v>
      </c>
      <c r="D88" s="262" t="s">
        <v>550</v>
      </c>
      <c r="E88" s="283" t="s">
        <v>297</v>
      </c>
      <c r="F88" s="262" t="s">
        <v>551</v>
      </c>
      <c r="G88" s="271">
        <v>45104</v>
      </c>
      <c r="H88" s="262" t="s">
        <v>443</v>
      </c>
      <c r="I88" s="286" t="s">
        <v>568</v>
      </c>
      <c r="J88" s="262" t="s">
        <v>569</v>
      </c>
      <c r="K88" s="262" t="s">
        <v>557</v>
      </c>
      <c r="L88" s="262" t="s">
        <v>358</v>
      </c>
      <c r="M88" s="271">
        <v>45280</v>
      </c>
      <c r="N88" s="271">
        <v>45315</v>
      </c>
      <c r="O88" s="262" t="s">
        <v>297</v>
      </c>
      <c r="P88" s="262"/>
      <c r="Q88" s="262" t="s">
        <v>563</v>
      </c>
      <c r="R88" s="262"/>
      <c r="S88" s="262"/>
      <c r="T88" s="262"/>
      <c r="U88" s="268"/>
    </row>
    <row r="89" spans="1:21" ht="60" x14ac:dyDescent="0.25">
      <c r="A89" s="263"/>
      <c r="B89" s="281"/>
      <c r="C89" s="101" t="s">
        <v>547</v>
      </c>
      <c r="D89" s="263"/>
      <c r="E89" s="284"/>
      <c r="F89" s="263"/>
      <c r="G89" s="272"/>
      <c r="H89" s="263"/>
      <c r="I89" s="287"/>
      <c r="J89" s="263"/>
      <c r="K89" s="263"/>
      <c r="L89" s="263"/>
      <c r="M89" s="272"/>
      <c r="N89" s="272"/>
      <c r="O89" s="263"/>
      <c r="P89" s="263"/>
      <c r="Q89" s="263"/>
      <c r="R89" s="263"/>
      <c r="S89" s="263"/>
      <c r="T89" s="263"/>
      <c r="U89" s="269"/>
    </row>
    <row r="90" spans="1:21" ht="45" x14ac:dyDescent="0.25">
      <c r="A90" s="263"/>
      <c r="B90" s="281"/>
      <c r="C90" s="101" t="s">
        <v>548</v>
      </c>
      <c r="D90" s="263"/>
      <c r="E90" s="284"/>
      <c r="F90" s="263"/>
      <c r="G90" s="272"/>
      <c r="H90" s="263"/>
      <c r="I90" s="287"/>
      <c r="J90" s="263"/>
      <c r="K90" s="263"/>
      <c r="L90" s="263"/>
      <c r="M90" s="272"/>
      <c r="N90" s="272"/>
      <c r="O90" s="263"/>
      <c r="P90" s="263"/>
      <c r="Q90" s="263"/>
      <c r="R90" s="263"/>
      <c r="S90" s="263"/>
      <c r="T90" s="263"/>
      <c r="U90" s="269"/>
    </row>
    <row r="91" spans="1:21" ht="30" x14ac:dyDescent="0.25">
      <c r="A91" s="264"/>
      <c r="B91" s="282"/>
      <c r="C91" s="102" t="s">
        <v>549</v>
      </c>
      <c r="D91" s="264"/>
      <c r="E91" s="285"/>
      <c r="F91" s="264"/>
      <c r="G91" s="273"/>
      <c r="H91" s="264"/>
      <c r="I91" s="288"/>
      <c r="J91" s="264"/>
      <c r="K91" s="264"/>
      <c r="L91" s="264"/>
      <c r="M91" s="273"/>
      <c r="N91" s="273"/>
      <c r="O91" s="264"/>
      <c r="P91" s="264"/>
      <c r="Q91" s="264"/>
      <c r="R91" s="264"/>
      <c r="S91" s="264"/>
      <c r="T91" s="264"/>
      <c r="U91" s="270"/>
    </row>
    <row r="92" spans="1:21" ht="75" x14ac:dyDescent="0.25">
      <c r="A92" s="262" t="s">
        <v>295</v>
      </c>
      <c r="B92" s="280" t="s">
        <v>296</v>
      </c>
      <c r="C92" s="144" t="s">
        <v>546</v>
      </c>
      <c r="D92" s="262" t="s">
        <v>550</v>
      </c>
      <c r="E92" s="283" t="s">
        <v>297</v>
      </c>
      <c r="F92" s="262" t="s">
        <v>551</v>
      </c>
      <c r="G92" s="271">
        <v>45104</v>
      </c>
      <c r="H92" s="262" t="s">
        <v>448</v>
      </c>
      <c r="I92" s="286" t="s">
        <v>568</v>
      </c>
      <c r="J92" s="262" t="s">
        <v>569</v>
      </c>
      <c r="K92" s="262" t="s">
        <v>557</v>
      </c>
      <c r="L92" s="262" t="s">
        <v>358</v>
      </c>
      <c r="M92" s="271">
        <v>45280</v>
      </c>
      <c r="N92" s="271">
        <v>45315</v>
      </c>
      <c r="O92" s="262" t="s">
        <v>297</v>
      </c>
      <c r="P92" s="262"/>
      <c r="Q92" s="262" t="s">
        <v>563</v>
      </c>
      <c r="R92" s="262"/>
      <c r="S92" s="262"/>
      <c r="T92" s="262"/>
      <c r="U92" s="268"/>
    </row>
    <row r="93" spans="1:21" ht="60" x14ac:dyDescent="0.25">
      <c r="A93" s="263"/>
      <c r="B93" s="281"/>
      <c r="C93" s="101" t="s">
        <v>547</v>
      </c>
      <c r="D93" s="263"/>
      <c r="E93" s="284"/>
      <c r="F93" s="263"/>
      <c r="G93" s="272"/>
      <c r="H93" s="263"/>
      <c r="I93" s="287"/>
      <c r="J93" s="263"/>
      <c r="K93" s="263"/>
      <c r="L93" s="263"/>
      <c r="M93" s="272"/>
      <c r="N93" s="272"/>
      <c r="O93" s="263"/>
      <c r="P93" s="263"/>
      <c r="Q93" s="263"/>
      <c r="R93" s="263"/>
      <c r="S93" s="263"/>
      <c r="T93" s="263"/>
      <c r="U93" s="269"/>
    </row>
    <row r="94" spans="1:21" ht="45" x14ac:dyDescent="0.25">
      <c r="A94" s="263"/>
      <c r="B94" s="281"/>
      <c r="C94" s="101" t="s">
        <v>548</v>
      </c>
      <c r="D94" s="263"/>
      <c r="E94" s="284"/>
      <c r="F94" s="263"/>
      <c r="G94" s="272"/>
      <c r="H94" s="263"/>
      <c r="I94" s="287"/>
      <c r="J94" s="263"/>
      <c r="K94" s="263"/>
      <c r="L94" s="263"/>
      <c r="M94" s="272"/>
      <c r="N94" s="272"/>
      <c r="O94" s="263"/>
      <c r="P94" s="263"/>
      <c r="Q94" s="263"/>
      <c r="R94" s="263"/>
      <c r="S94" s="263"/>
      <c r="T94" s="263"/>
      <c r="U94" s="269"/>
    </row>
    <row r="95" spans="1:21" ht="30" x14ac:dyDescent="0.25">
      <c r="A95" s="264"/>
      <c r="B95" s="282"/>
      <c r="C95" s="102" t="s">
        <v>549</v>
      </c>
      <c r="D95" s="264"/>
      <c r="E95" s="284"/>
      <c r="F95" s="264"/>
      <c r="G95" s="273"/>
      <c r="H95" s="264"/>
      <c r="I95" s="288"/>
      <c r="J95" s="264"/>
      <c r="K95" s="264"/>
      <c r="L95" s="264"/>
      <c r="M95" s="273"/>
      <c r="N95" s="273"/>
      <c r="O95" s="264"/>
      <c r="P95" s="264"/>
      <c r="Q95" s="264"/>
      <c r="R95" s="264"/>
      <c r="S95" s="264"/>
      <c r="T95" s="264"/>
      <c r="U95" s="270"/>
    </row>
    <row r="96" spans="1:21" ht="75" x14ac:dyDescent="0.25">
      <c r="A96" s="262" t="s">
        <v>295</v>
      </c>
      <c r="B96" s="280" t="s">
        <v>296</v>
      </c>
      <c r="C96" s="144" t="s">
        <v>546</v>
      </c>
      <c r="D96" s="262" t="s">
        <v>550</v>
      </c>
      <c r="E96" s="284" t="s">
        <v>297</v>
      </c>
      <c r="F96" s="262" t="s">
        <v>551</v>
      </c>
      <c r="G96" s="271">
        <v>45104</v>
      </c>
      <c r="H96" s="262" t="s">
        <v>444</v>
      </c>
      <c r="I96" s="283" t="s">
        <v>570</v>
      </c>
      <c r="J96" s="286" t="s">
        <v>571</v>
      </c>
      <c r="K96" s="262" t="s">
        <v>557</v>
      </c>
      <c r="L96" s="262" t="s">
        <v>358</v>
      </c>
      <c r="M96" s="271">
        <v>45322</v>
      </c>
      <c r="N96" s="271">
        <v>45359</v>
      </c>
      <c r="O96" s="262" t="s">
        <v>297</v>
      </c>
      <c r="P96" s="262"/>
      <c r="Q96" s="262" t="s">
        <v>563</v>
      </c>
      <c r="R96" s="262"/>
      <c r="S96" s="262"/>
      <c r="T96" s="262"/>
      <c r="U96" s="268"/>
    </row>
    <row r="97" spans="1:21" ht="60" x14ac:dyDescent="0.25">
      <c r="A97" s="263"/>
      <c r="B97" s="281"/>
      <c r="C97" s="101" t="s">
        <v>547</v>
      </c>
      <c r="D97" s="263"/>
      <c r="E97" s="284"/>
      <c r="F97" s="263"/>
      <c r="G97" s="272"/>
      <c r="H97" s="263"/>
      <c r="I97" s="284"/>
      <c r="J97" s="287"/>
      <c r="K97" s="263"/>
      <c r="L97" s="263"/>
      <c r="M97" s="272"/>
      <c r="N97" s="272"/>
      <c r="O97" s="263"/>
      <c r="P97" s="263"/>
      <c r="Q97" s="263"/>
      <c r="R97" s="263"/>
      <c r="S97" s="263"/>
      <c r="T97" s="263"/>
      <c r="U97" s="269"/>
    </row>
    <row r="98" spans="1:21" ht="45" x14ac:dyDescent="0.25">
      <c r="A98" s="263"/>
      <c r="B98" s="281"/>
      <c r="C98" s="101" t="s">
        <v>548</v>
      </c>
      <c r="D98" s="263"/>
      <c r="E98" s="284"/>
      <c r="F98" s="263"/>
      <c r="G98" s="272"/>
      <c r="H98" s="263"/>
      <c r="I98" s="284"/>
      <c r="J98" s="287"/>
      <c r="K98" s="263"/>
      <c r="L98" s="263"/>
      <c r="M98" s="272"/>
      <c r="N98" s="272"/>
      <c r="O98" s="263"/>
      <c r="P98" s="263"/>
      <c r="Q98" s="263"/>
      <c r="R98" s="263"/>
      <c r="S98" s="263"/>
      <c r="T98" s="263"/>
      <c r="U98" s="269"/>
    </row>
    <row r="99" spans="1:21" ht="30" x14ac:dyDescent="0.25">
      <c r="A99" s="264"/>
      <c r="B99" s="282"/>
      <c r="C99" s="102" t="s">
        <v>549</v>
      </c>
      <c r="D99" s="264"/>
      <c r="E99" s="285"/>
      <c r="F99" s="264"/>
      <c r="G99" s="273"/>
      <c r="H99" s="264"/>
      <c r="I99" s="285"/>
      <c r="J99" s="288"/>
      <c r="K99" s="264"/>
      <c r="L99" s="264"/>
      <c r="M99" s="273"/>
      <c r="N99" s="273"/>
      <c r="O99" s="264"/>
      <c r="P99" s="264"/>
      <c r="Q99" s="264"/>
      <c r="R99" s="264"/>
      <c r="S99" s="264"/>
      <c r="T99" s="264"/>
      <c r="U99" s="270"/>
    </row>
    <row r="100" spans="1:21" ht="75" x14ac:dyDescent="0.25">
      <c r="A100" s="262" t="s">
        <v>295</v>
      </c>
      <c r="B100" s="280" t="s">
        <v>296</v>
      </c>
      <c r="C100" s="144" t="s">
        <v>546</v>
      </c>
      <c r="D100" s="262" t="s">
        <v>550</v>
      </c>
      <c r="E100" s="283" t="s">
        <v>297</v>
      </c>
      <c r="F100" s="262" t="s">
        <v>551</v>
      </c>
      <c r="G100" s="271">
        <v>45104</v>
      </c>
      <c r="H100" s="262" t="s">
        <v>572</v>
      </c>
      <c r="I100" s="286" t="s">
        <v>570</v>
      </c>
      <c r="J100" s="286" t="s">
        <v>571</v>
      </c>
      <c r="K100" s="262" t="s">
        <v>557</v>
      </c>
      <c r="L100" s="262" t="s">
        <v>558</v>
      </c>
      <c r="M100" s="271">
        <v>45322</v>
      </c>
      <c r="N100" s="271">
        <v>45359</v>
      </c>
      <c r="O100" s="262" t="s">
        <v>276</v>
      </c>
      <c r="P100" s="262"/>
      <c r="Q100" s="262" t="s">
        <v>560</v>
      </c>
      <c r="R100" s="262"/>
      <c r="S100" s="262"/>
      <c r="T100" s="262"/>
      <c r="U100" s="268"/>
    </row>
    <row r="101" spans="1:21" ht="60" x14ac:dyDescent="0.25">
      <c r="A101" s="263"/>
      <c r="B101" s="281"/>
      <c r="C101" s="101" t="s">
        <v>547</v>
      </c>
      <c r="D101" s="263"/>
      <c r="E101" s="284"/>
      <c r="F101" s="263"/>
      <c r="G101" s="272"/>
      <c r="H101" s="263"/>
      <c r="I101" s="287"/>
      <c r="J101" s="287"/>
      <c r="K101" s="263"/>
      <c r="L101" s="263"/>
      <c r="M101" s="272"/>
      <c r="N101" s="272"/>
      <c r="O101" s="263"/>
      <c r="P101" s="263"/>
      <c r="Q101" s="263"/>
      <c r="R101" s="263"/>
      <c r="S101" s="263"/>
      <c r="T101" s="263"/>
      <c r="U101" s="269"/>
    </row>
    <row r="102" spans="1:21" ht="45" x14ac:dyDescent="0.25">
      <c r="A102" s="263"/>
      <c r="B102" s="281"/>
      <c r="C102" s="101" t="s">
        <v>548</v>
      </c>
      <c r="D102" s="263"/>
      <c r="E102" s="284"/>
      <c r="F102" s="263"/>
      <c r="G102" s="272"/>
      <c r="H102" s="263"/>
      <c r="I102" s="287"/>
      <c r="J102" s="287"/>
      <c r="K102" s="263"/>
      <c r="L102" s="263"/>
      <c r="M102" s="272"/>
      <c r="N102" s="272"/>
      <c r="O102" s="263"/>
      <c r="P102" s="263"/>
      <c r="Q102" s="263"/>
      <c r="R102" s="263"/>
      <c r="S102" s="263"/>
      <c r="T102" s="263"/>
      <c r="U102" s="269"/>
    </row>
    <row r="103" spans="1:21" ht="30" x14ac:dyDescent="0.25">
      <c r="A103" s="264"/>
      <c r="B103" s="282"/>
      <c r="C103" s="102" t="s">
        <v>549</v>
      </c>
      <c r="D103" s="264"/>
      <c r="E103" s="285"/>
      <c r="F103" s="264"/>
      <c r="G103" s="273"/>
      <c r="H103" s="264"/>
      <c r="I103" s="288"/>
      <c r="J103" s="288"/>
      <c r="K103" s="264"/>
      <c r="L103" s="264"/>
      <c r="M103" s="273"/>
      <c r="N103" s="273"/>
      <c r="O103" s="264"/>
      <c r="P103" s="264"/>
      <c r="Q103" s="264"/>
      <c r="R103" s="264"/>
      <c r="S103" s="264"/>
      <c r="T103" s="264"/>
      <c r="U103" s="270"/>
    </row>
    <row r="104" spans="1:21" ht="120" x14ac:dyDescent="0.25">
      <c r="A104" s="146" t="s">
        <v>573</v>
      </c>
      <c r="B104" s="214" t="s">
        <v>574</v>
      </c>
      <c r="C104" s="149" t="s">
        <v>575</v>
      </c>
      <c r="D104" s="146" t="s">
        <v>550</v>
      </c>
      <c r="E104" s="151" t="s">
        <v>576</v>
      </c>
      <c r="F104" s="149" t="s">
        <v>577</v>
      </c>
      <c r="G104" s="96">
        <v>45069</v>
      </c>
      <c r="H104" s="99" t="s">
        <v>578</v>
      </c>
      <c r="I104" s="104" t="s">
        <v>579</v>
      </c>
      <c r="J104" s="155" t="s">
        <v>580</v>
      </c>
      <c r="K104" s="102" t="s">
        <v>581</v>
      </c>
      <c r="L104" s="95" t="s">
        <v>323</v>
      </c>
      <c r="M104" s="96">
        <v>45100</v>
      </c>
      <c r="N104" s="96">
        <v>45100</v>
      </c>
      <c r="O104" s="95" t="s">
        <v>582</v>
      </c>
      <c r="P104" s="95" t="s">
        <v>583</v>
      </c>
      <c r="Q104" s="95" t="s">
        <v>584</v>
      </c>
      <c r="R104" s="95"/>
      <c r="S104" s="95"/>
      <c r="T104" s="95"/>
      <c r="U104" s="268"/>
    </row>
    <row r="105" spans="1:21" ht="120" x14ac:dyDescent="0.25">
      <c r="A105" s="146" t="s">
        <v>573</v>
      </c>
      <c r="B105" s="214" t="s">
        <v>574</v>
      </c>
      <c r="C105" s="149" t="s">
        <v>575</v>
      </c>
      <c r="D105" s="95" t="s">
        <v>550</v>
      </c>
      <c r="E105" s="151" t="s">
        <v>576</v>
      </c>
      <c r="F105" s="95" t="s">
        <v>585</v>
      </c>
      <c r="G105" s="96">
        <v>45109</v>
      </c>
      <c r="H105" s="99" t="s">
        <v>578</v>
      </c>
      <c r="I105" s="95" t="s">
        <v>586</v>
      </c>
      <c r="J105" s="155" t="s">
        <v>580</v>
      </c>
      <c r="K105" s="95" t="s">
        <v>581</v>
      </c>
      <c r="L105" s="95" t="s">
        <v>323</v>
      </c>
      <c r="M105" s="96">
        <v>45140</v>
      </c>
      <c r="N105" s="96">
        <v>45140</v>
      </c>
      <c r="O105" s="95" t="s">
        <v>75</v>
      </c>
      <c r="P105" s="95" t="s">
        <v>583</v>
      </c>
      <c r="Q105" s="157" t="s">
        <v>587</v>
      </c>
      <c r="R105" s="95"/>
      <c r="S105" s="95"/>
      <c r="T105" s="95"/>
      <c r="U105" s="269"/>
    </row>
    <row r="106" spans="1:21" ht="120" x14ac:dyDescent="0.25">
      <c r="A106" s="146" t="s">
        <v>573</v>
      </c>
      <c r="B106" s="215" t="s">
        <v>574</v>
      </c>
      <c r="C106" s="149" t="s">
        <v>575</v>
      </c>
      <c r="D106" s="146" t="s">
        <v>550</v>
      </c>
      <c r="E106" s="151" t="s">
        <v>576</v>
      </c>
      <c r="F106" s="149" t="s">
        <v>588</v>
      </c>
      <c r="G106" s="96">
        <v>45140</v>
      </c>
      <c r="H106" s="99" t="s">
        <v>578</v>
      </c>
      <c r="I106" s="95" t="s">
        <v>589</v>
      </c>
      <c r="J106" s="155" t="s">
        <v>580</v>
      </c>
      <c r="K106" s="95" t="s">
        <v>581</v>
      </c>
      <c r="L106" s="95" t="s">
        <v>323</v>
      </c>
      <c r="M106" s="96">
        <v>45171</v>
      </c>
      <c r="N106" s="96">
        <v>45171</v>
      </c>
      <c r="O106" s="95" t="s">
        <v>590</v>
      </c>
      <c r="P106" s="95" t="s">
        <v>583</v>
      </c>
      <c r="Q106" s="95" t="s">
        <v>591</v>
      </c>
      <c r="R106" s="95"/>
      <c r="S106" s="95"/>
      <c r="T106" s="95"/>
      <c r="U106" s="269"/>
    </row>
    <row r="107" spans="1:21" ht="120" x14ac:dyDescent="0.25">
      <c r="A107" s="95" t="s">
        <v>573</v>
      </c>
      <c r="B107" s="216" t="s">
        <v>574</v>
      </c>
      <c r="C107" s="95" t="s">
        <v>575</v>
      </c>
      <c r="D107" s="146" t="s">
        <v>550</v>
      </c>
      <c r="E107" s="151" t="s">
        <v>576</v>
      </c>
      <c r="F107" s="149" t="s">
        <v>592</v>
      </c>
      <c r="G107" s="96">
        <v>45168</v>
      </c>
      <c r="H107" s="99" t="s">
        <v>578</v>
      </c>
      <c r="I107" s="95" t="s">
        <v>593</v>
      </c>
      <c r="J107" s="155" t="s">
        <v>580</v>
      </c>
      <c r="K107" s="95" t="s">
        <v>581</v>
      </c>
      <c r="L107" s="95" t="s">
        <v>323</v>
      </c>
      <c r="M107" s="96">
        <v>45199</v>
      </c>
      <c r="N107" s="96">
        <v>45199</v>
      </c>
      <c r="O107" s="95" t="s">
        <v>39</v>
      </c>
      <c r="P107" s="95" t="s">
        <v>583</v>
      </c>
      <c r="Q107" s="95" t="s">
        <v>591</v>
      </c>
      <c r="R107" s="95"/>
      <c r="S107" s="95"/>
      <c r="T107" s="95"/>
      <c r="U107" s="270"/>
    </row>
    <row r="108" spans="1:21" ht="120" x14ac:dyDescent="0.25">
      <c r="A108" s="146" t="s">
        <v>573</v>
      </c>
      <c r="B108" s="215" t="s">
        <v>574</v>
      </c>
      <c r="C108" s="149" t="s">
        <v>575</v>
      </c>
      <c r="D108" s="95" t="s">
        <v>550</v>
      </c>
      <c r="E108" s="151" t="s">
        <v>576</v>
      </c>
      <c r="F108" s="98" t="s">
        <v>594</v>
      </c>
      <c r="G108" s="96">
        <v>45197</v>
      </c>
      <c r="H108" s="99" t="s">
        <v>578</v>
      </c>
      <c r="I108" s="95" t="s">
        <v>595</v>
      </c>
      <c r="J108" s="155" t="s">
        <v>580</v>
      </c>
      <c r="K108" s="95" t="s">
        <v>581</v>
      </c>
      <c r="L108" s="95" t="s">
        <v>323</v>
      </c>
      <c r="M108" s="96">
        <v>45227</v>
      </c>
      <c r="N108" s="96">
        <v>45227</v>
      </c>
      <c r="O108" s="95" t="s">
        <v>596</v>
      </c>
      <c r="P108" s="95" t="s">
        <v>597</v>
      </c>
      <c r="Q108" s="95" t="s">
        <v>591</v>
      </c>
      <c r="R108" s="95"/>
      <c r="S108" s="95"/>
      <c r="T108" s="95"/>
      <c r="U108" s="268"/>
    </row>
    <row r="109" spans="1:21" ht="30" x14ac:dyDescent="0.25">
      <c r="A109" s="262" t="s">
        <v>598</v>
      </c>
      <c r="B109" s="289" t="s">
        <v>599</v>
      </c>
      <c r="C109" s="98" t="s">
        <v>600</v>
      </c>
      <c r="D109" s="262" t="s">
        <v>550</v>
      </c>
      <c r="E109" s="262" t="s">
        <v>602</v>
      </c>
      <c r="F109" s="291" t="s">
        <v>603</v>
      </c>
      <c r="G109" s="271">
        <v>45146</v>
      </c>
      <c r="H109" s="262" t="s">
        <v>269</v>
      </c>
      <c r="I109" s="262" t="s">
        <v>552</v>
      </c>
      <c r="J109" s="262" t="s">
        <v>604</v>
      </c>
      <c r="K109" s="262" t="s">
        <v>271</v>
      </c>
      <c r="L109" s="262" t="s">
        <v>358</v>
      </c>
      <c r="M109" s="271">
        <v>45146</v>
      </c>
      <c r="N109" s="271">
        <v>45177</v>
      </c>
      <c r="O109" s="262" t="s">
        <v>562</v>
      </c>
      <c r="P109" s="262"/>
      <c r="Q109" s="262"/>
      <c r="R109" s="277" t="s">
        <v>605</v>
      </c>
      <c r="S109" s="262"/>
      <c r="T109" s="262"/>
      <c r="U109" s="269"/>
    </row>
    <row r="110" spans="1:21" ht="90" x14ac:dyDescent="0.25">
      <c r="A110" s="264"/>
      <c r="B110" s="290"/>
      <c r="C110" s="99" t="s">
        <v>601</v>
      </c>
      <c r="D110" s="264"/>
      <c r="E110" s="264"/>
      <c r="F110" s="292"/>
      <c r="G110" s="273"/>
      <c r="H110" s="264"/>
      <c r="I110" s="264"/>
      <c r="J110" s="264"/>
      <c r="K110" s="264"/>
      <c r="L110" s="264"/>
      <c r="M110" s="273"/>
      <c r="N110" s="273"/>
      <c r="O110" s="264"/>
      <c r="P110" s="264"/>
      <c r="Q110" s="264"/>
      <c r="R110" s="279"/>
      <c r="S110" s="264"/>
      <c r="T110" s="264"/>
      <c r="U110" s="269"/>
    </row>
    <row r="111" spans="1:21" ht="30" x14ac:dyDescent="0.25">
      <c r="A111" s="262" t="s">
        <v>598</v>
      </c>
      <c r="B111" s="289" t="s">
        <v>599</v>
      </c>
      <c r="C111" s="98" t="s">
        <v>600</v>
      </c>
      <c r="D111" s="262" t="s">
        <v>550</v>
      </c>
      <c r="E111" s="262" t="s">
        <v>602</v>
      </c>
      <c r="F111" s="291" t="s">
        <v>603</v>
      </c>
      <c r="G111" s="271">
        <v>45139</v>
      </c>
      <c r="H111" s="262" t="s">
        <v>269</v>
      </c>
      <c r="I111" s="262" t="s">
        <v>552</v>
      </c>
      <c r="J111" s="262" t="s">
        <v>604</v>
      </c>
      <c r="K111" s="262" t="s">
        <v>271</v>
      </c>
      <c r="L111" s="262" t="s">
        <v>358</v>
      </c>
      <c r="M111" s="271">
        <v>45139</v>
      </c>
      <c r="N111" s="271">
        <v>45169</v>
      </c>
      <c r="O111" s="262" t="s">
        <v>562</v>
      </c>
      <c r="P111" s="274"/>
      <c r="Q111" s="274"/>
      <c r="R111" s="277" t="s">
        <v>605</v>
      </c>
      <c r="S111" s="274"/>
      <c r="T111" s="274"/>
      <c r="U111" s="270"/>
    </row>
    <row r="112" spans="1:21" ht="90" x14ac:dyDescent="0.25">
      <c r="A112" s="264"/>
      <c r="B112" s="290"/>
      <c r="C112" s="99" t="s">
        <v>601</v>
      </c>
      <c r="D112" s="264"/>
      <c r="E112" s="264"/>
      <c r="F112" s="292"/>
      <c r="G112" s="273"/>
      <c r="H112" s="264"/>
      <c r="I112" s="264"/>
      <c r="J112" s="264"/>
      <c r="K112" s="264"/>
      <c r="L112" s="264"/>
      <c r="M112" s="273"/>
      <c r="N112" s="273"/>
      <c r="O112" s="264"/>
      <c r="P112" s="276"/>
      <c r="Q112" s="276"/>
      <c r="R112" s="279"/>
      <c r="S112" s="276"/>
      <c r="T112" s="276"/>
      <c r="U112" s="268"/>
    </row>
    <row r="113" spans="1:21" x14ac:dyDescent="0.25">
      <c r="A113" s="95" t="s">
        <v>606</v>
      </c>
      <c r="B113" s="217"/>
      <c r="C113" s="159"/>
      <c r="D113" s="159"/>
      <c r="E113" s="159"/>
      <c r="F113" s="159"/>
      <c r="G113" s="159"/>
      <c r="H113" s="159"/>
      <c r="I113" s="159"/>
      <c r="J113" s="159"/>
      <c r="K113" s="159"/>
      <c r="L113" s="159"/>
      <c r="M113" s="159"/>
      <c r="N113" s="159"/>
      <c r="O113" s="159"/>
      <c r="P113" s="159"/>
      <c r="Q113" s="159"/>
      <c r="R113" s="159"/>
      <c r="S113" s="159"/>
      <c r="T113" s="159"/>
      <c r="U113" s="269"/>
    </row>
  </sheetData>
  <mergeCells count="291">
    <mergeCell ref="U112:U113"/>
    <mergeCell ref="T50:T53"/>
    <mergeCell ref="S54:S57"/>
    <mergeCell ref="T54:T57"/>
    <mergeCell ref="S58:S59"/>
    <mergeCell ref="T58:T59"/>
    <mergeCell ref="U60:U63"/>
    <mergeCell ref="U104:U107"/>
    <mergeCell ref="U108:U111"/>
    <mergeCell ref="T111:T112"/>
    <mergeCell ref="U100:U103"/>
    <mergeCell ref="T92:T95"/>
    <mergeCell ref="U92:U95"/>
    <mergeCell ref="T96:T99"/>
    <mergeCell ref="U96:U99"/>
    <mergeCell ref="T84:T87"/>
    <mergeCell ref="U84:U87"/>
    <mergeCell ref="T88:T91"/>
    <mergeCell ref="U88:U91"/>
    <mergeCell ref="T76:T79"/>
    <mergeCell ref="U76:U79"/>
    <mergeCell ref="T80:T83"/>
    <mergeCell ref="U80:U83"/>
    <mergeCell ref="T68:T71"/>
    <mergeCell ref="S2:S5"/>
    <mergeCell ref="T2:T5"/>
    <mergeCell ref="S6:S9"/>
    <mergeCell ref="T6:T9"/>
    <mergeCell ref="S10:S13"/>
    <mergeCell ref="T10:T13"/>
    <mergeCell ref="S14:S17"/>
    <mergeCell ref="T14:T17"/>
    <mergeCell ref="S18:S21"/>
    <mergeCell ref="T18:T21"/>
    <mergeCell ref="S22:S25"/>
    <mergeCell ref="T22:T25"/>
    <mergeCell ref="S26:S29"/>
    <mergeCell ref="T26:T29"/>
    <mergeCell ref="S30:S33"/>
    <mergeCell ref="T30:T33"/>
    <mergeCell ref="S34:S37"/>
    <mergeCell ref="T34:T37"/>
    <mergeCell ref="S38:S41"/>
    <mergeCell ref="T38:T41"/>
    <mergeCell ref="S42:S45"/>
    <mergeCell ref="T42:T45"/>
    <mergeCell ref="K111:K112"/>
    <mergeCell ref="L111:L112"/>
    <mergeCell ref="M111:M112"/>
    <mergeCell ref="N111:N112"/>
    <mergeCell ref="O111:O112"/>
    <mergeCell ref="P111:P112"/>
    <mergeCell ref="Q111:Q112"/>
    <mergeCell ref="R111:R112"/>
    <mergeCell ref="S111:S112"/>
    <mergeCell ref="T100:T103"/>
    <mergeCell ref="K109:K110"/>
    <mergeCell ref="L109:L110"/>
    <mergeCell ref="M109:M110"/>
    <mergeCell ref="N109:N110"/>
    <mergeCell ref="O109:O110"/>
    <mergeCell ref="P109:P110"/>
    <mergeCell ref="Q109:Q110"/>
    <mergeCell ref="R109:R110"/>
    <mergeCell ref="S109:S110"/>
    <mergeCell ref="T109:T110"/>
    <mergeCell ref="K100:K103"/>
    <mergeCell ref="L100:L103"/>
    <mergeCell ref="A111:A112"/>
    <mergeCell ref="B111:B112"/>
    <mergeCell ref="D111:D112"/>
    <mergeCell ref="E111:E112"/>
    <mergeCell ref="F111:F112"/>
    <mergeCell ref="G111:G112"/>
    <mergeCell ref="H111:H112"/>
    <mergeCell ref="I111:I112"/>
    <mergeCell ref="J111:J112"/>
    <mergeCell ref="A109:A110"/>
    <mergeCell ref="B109:B110"/>
    <mergeCell ref="D109:D110"/>
    <mergeCell ref="E109:E110"/>
    <mergeCell ref="F109:F110"/>
    <mergeCell ref="G109:G110"/>
    <mergeCell ref="H109:H110"/>
    <mergeCell ref="I109:I110"/>
    <mergeCell ref="J109:J110"/>
    <mergeCell ref="M100:M103"/>
    <mergeCell ref="N100:N103"/>
    <mergeCell ref="O100:O103"/>
    <mergeCell ref="P100:P103"/>
    <mergeCell ref="Q100:Q103"/>
    <mergeCell ref="R100:R103"/>
    <mergeCell ref="S100:S103"/>
    <mergeCell ref="A100:A103"/>
    <mergeCell ref="B100:B103"/>
    <mergeCell ref="D100:D103"/>
    <mergeCell ref="E100:E103"/>
    <mergeCell ref="F100:F103"/>
    <mergeCell ref="G100:G103"/>
    <mergeCell ref="H100:H103"/>
    <mergeCell ref="I100:I103"/>
    <mergeCell ref="J100:J103"/>
    <mergeCell ref="A96:A99"/>
    <mergeCell ref="B96:B99"/>
    <mergeCell ref="D96:D99"/>
    <mergeCell ref="E96:E99"/>
    <mergeCell ref="F96:F99"/>
    <mergeCell ref="G96:G99"/>
    <mergeCell ref="H96:H99"/>
    <mergeCell ref="I96:I99"/>
    <mergeCell ref="J96:J99"/>
    <mergeCell ref="K96:K99"/>
    <mergeCell ref="L96:L99"/>
    <mergeCell ref="M96:M99"/>
    <mergeCell ref="N96:N99"/>
    <mergeCell ref="O96:O99"/>
    <mergeCell ref="P96:P99"/>
    <mergeCell ref="Q96:Q99"/>
    <mergeCell ref="R96:R99"/>
    <mergeCell ref="S96:S99"/>
    <mergeCell ref="K92:K95"/>
    <mergeCell ref="L92:L95"/>
    <mergeCell ref="M92:M95"/>
    <mergeCell ref="N92:N95"/>
    <mergeCell ref="O92:O95"/>
    <mergeCell ref="P92:P95"/>
    <mergeCell ref="Q92:Q95"/>
    <mergeCell ref="R92:R95"/>
    <mergeCell ref="S92:S95"/>
    <mergeCell ref="A92:A95"/>
    <mergeCell ref="B92:B95"/>
    <mergeCell ref="D92:D95"/>
    <mergeCell ref="E92:E95"/>
    <mergeCell ref="F92:F95"/>
    <mergeCell ref="G92:G95"/>
    <mergeCell ref="H92:H95"/>
    <mergeCell ref="I92:I95"/>
    <mergeCell ref="J92:J95"/>
    <mergeCell ref="A88:A91"/>
    <mergeCell ref="B88:B91"/>
    <mergeCell ref="D88:D91"/>
    <mergeCell ref="E88:E91"/>
    <mergeCell ref="F88:F91"/>
    <mergeCell ref="G88:G91"/>
    <mergeCell ref="H88:H91"/>
    <mergeCell ref="I88:I91"/>
    <mergeCell ref="J88:J91"/>
    <mergeCell ref="K88:K91"/>
    <mergeCell ref="L88:L91"/>
    <mergeCell ref="M88:M91"/>
    <mergeCell ref="N88:N91"/>
    <mergeCell ref="O88:O91"/>
    <mergeCell ref="P88:P91"/>
    <mergeCell ref="Q88:Q91"/>
    <mergeCell ref="R88:R91"/>
    <mergeCell ref="S88:S91"/>
    <mergeCell ref="K84:K87"/>
    <mergeCell ref="L84:L87"/>
    <mergeCell ref="M84:M87"/>
    <mergeCell ref="N84:N87"/>
    <mergeCell ref="O84:O87"/>
    <mergeCell ref="P84:P87"/>
    <mergeCell ref="Q84:Q87"/>
    <mergeCell ref="R84:R87"/>
    <mergeCell ref="S84:S87"/>
    <mergeCell ref="A84:A87"/>
    <mergeCell ref="B84:B87"/>
    <mergeCell ref="D84:D87"/>
    <mergeCell ref="E84:E87"/>
    <mergeCell ref="F84:F87"/>
    <mergeCell ref="G84:G87"/>
    <mergeCell ref="H84:H87"/>
    <mergeCell ref="I84:I87"/>
    <mergeCell ref="J84:J87"/>
    <mergeCell ref="A80:A83"/>
    <mergeCell ref="B80:B83"/>
    <mergeCell ref="D80:D83"/>
    <mergeCell ref="E80:E83"/>
    <mergeCell ref="F80:F83"/>
    <mergeCell ref="G80:G83"/>
    <mergeCell ref="H80:H83"/>
    <mergeCell ref="I80:I83"/>
    <mergeCell ref="J80:J83"/>
    <mergeCell ref="K80:K83"/>
    <mergeCell ref="L80:L83"/>
    <mergeCell ref="M80:M83"/>
    <mergeCell ref="N80:N83"/>
    <mergeCell ref="O80:O83"/>
    <mergeCell ref="P80:P83"/>
    <mergeCell ref="Q80:Q83"/>
    <mergeCell ref="R80:R83"/>
    <mergeCell ref="S80:S83"/>
    <mergeCell ref="K76:K79"/>
    <mergeCell ref="L76:L79"/>
    <mergeCell ref="M76:M79"/>
    <mergeCell ref="N76:N79"/>
    <mergeCell ref="O76:O79"/>
    <mergeCell ref="P76:P79"/>
    <mergeCell ref="Q76:Q79"/>
    <mergeCell ref="R76:R79"/>
    <mergeCell ref="S76:S79"/>
    <mergeCell ref="A76:A79"/>
    <mergeCell ref="B76:B79"/>
    <mergeCell ref="D76:D79"/>
    <mergeCell ref="E76:E79"/>
    <mergeCell ref="F76:F79"/>
    <mergeCell ref="G76:G79"/>
    <mergeCell ref="H76:H79"/>
    <mergeCell ref="I76:I79"/>
    <mergeCell ref="J76:J79"/>
    <mergeCell ref="U68:U71"/>
    <mergeCell ref="A72:A75"/>
    <mergeCell ref="B72:B75"/>
    <mergeCell ref="D72:D75"/>
    <mergeCell ref="E72:E75"/>
    <mergeCell ref="F72:F75"/>
    <mergeCell ref="G72:G75"/>
    <mergeCell ref="H72:H75"/>
    <mergeCell ref="I72:I75"/>
    <mergeCell ref="J72:J75"/>
    <mergeCell ref="K72:K75"/>
    <mergeCell ref="L72:L75"/>
    <mergeCell ref="M72:M75"/>
    <mergeCell ref="N72:N75"/>
    <mergeCell ref="O72:O75"/>
    <mergeCell ref="P72:P75"/>
    <mergeCell ref="Q72:Q75"/>
    <mergeCell ref="R72:R75"/>
    <mergeCell ref="S72:S75"/>
    <mergeCell ref="T72:T75"/>
    <mergeCell ref="U72:U75"/>
    <mergeCell ref="K68:K71"/>
    <mergeCell ref="L68:L71"/>
    <mergeCell ref="M68:M71"/>
    <mergeCell ref="N68:N71"/>
    <mergeCell ref="O68:O71"/>
    <mergeCell ref="P68:P71"/>
    <mergeCell ref="Q68:Q71"/>
    <mergeCell ref="R68:R71"/>
    <mergeCell ref="S68:S71"/>
    <mergeCell ref="A68:A71"/>
    <mergeCell ref="B68:B71"/>
    <mergeCell ref="D68:D71"/>
    <mergeCell ref="E68:E71"/>
    <mergeCell ref="F68:F71"/>
    <mergeCell ref="G68:G71"/>
    <mergeCell ref="H68:H71"/>
    <mergeCell ref="I68:I71"/>
    <mergeCell ref="J68:J71"/>
    <mergeCell ref="S64:S67"/>
    <mergeCell ref="T64:T67"/>
    <mergeCell ref="A60:A63"/>
    <mergeCell ref="B60:B63"/>
    <mergeCell ref="A64:A67"/>
    <mergeCell ref="B64:B67"/>
    <mergeCell ref="D64:D67"/>
    <mergeCell ref="E64:E67"/>
    <mergeCell ref="F64:F67"/>
    <mergeCell ref="G64:G67"/>
    <mergeCell ref="H64:H67"/>
    <mergeCell ref="I64:I67"/>
    <mergeCell ref="J64:J67"/>
    <mergeCell ref="D60:D63"/>
    <mergeCell ref="E60:E63"/>
    <mergeCell ref="F60:F63"/>
    <mergeCell ref="G60:G63"/>
    <mergeCell ref="H60:H63"/>
    <mergeCell ref="S46:S49"/>
    <mergeCell ref="T46:T49"/>
    <mergeCell ref="S50:S53"/>
    <mergeCell ref="U64:U67"/>
    <mergeCell ref="I60:I63"/>
    <mergeCell ref="J60:J63"/>
    <mergeCell ref="K60:K63"/>
    <mergeCell ref="L60:L63"/>
    <mergeCell ref="M60:M63"/>
    <mergeCell ref="N60:N63"/>
    <mergeCell ref="O60:O63"/>
    <mergeCell ref="P60:P63"/>
    <mergeCell ref="Q60:Q63"/>
    <mergeCell ref="R60:R63"/>
    <mergeCell ref="S60:S63"/>
    <mergeCell ref="T60:T63"/>
    <mergeCell ref="K64:K67"/>
    <mergeCell ref="L64:L67"/>
    <mergeCell ref="M64:M67"/>
    <mergeCell ref="N64:N67"/>
    <mergeCell ref="O64:O67"/>
    <mergeCell ref="P64:P67"/>
    <mergeCell ref="Q64:Q67"/>
    <mergeCell ref="R64:R67"/>
  </mergeCells>
  <conditionalFormatting sqref="U2:U60 U64 U68 U72 U76 U80 U84 U88 U92 U96 U100 U104 U108 U112">
    <cfRule type="iconSet" priority="1">
      <iconSet iconSet="3Symbols2" showValue="0">
        <cfvo type="percent" val="0"/>
        <cfvo type="num" val="0"/>
        <cfvo type="num" val="1"/>
      </iconSet>
    </cfRule>
  </conditionalFormatting>
  <hyperlinks>
    <hyperlink ref="R60" r:id="rId1" xr:uid="{39B5B936-AFAC-4F39-A849-7695CAD32EB0}"/>
    <hyperlink ref="R64" r:id="rId2" xr:uid="{D9B39609-EC26-4EF0-B5A3-AD861A4D201E}"/>
    <hyperlink ref="R109" r:id="rId3" xr:uid="{B520D5B2-43B0-4D21-A64B-E5124A68CDA3}"/>
    <hyperlink ref="R111" r:id="rId4" xr:uid="{A09F8254-FFA0-46F3-A05D-67025DB25FCA}"/>
    <hyperlink ref="R15" r:id="rId5" xr:uid="{76455750-C3F9-4546-8CE5-C52ED58B3D91}"/>
    <hyperlink ref="R22" r:id="rId6" xr:uid="{42A63CFB-B178-42B5-A9EF-17E3135F556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8C917-B67A-4A93-9027-87B79080CAC7}">
  <dimension ref="A1:AF62"/>
  <sheetViews>
    <sheetView workbookViewId="0">
      <selection activeCell="H20" sqref="H20"/>
    </sheetView>
  </sheetViews>
  <sheetFormatPr baseColWidth="10" defaultRowHeight="15" x14ac:dyDescent="0.25"/>
  <cols>
    <col min="2" max="2" width="33.140625" customWidth="1"/>
  </cols>
  <sheetData>
    <row r="1" spans="1:32" ht="94.5" x14ac:dyDescent="0.25">
      <c r="A1" s="221" t="s">
        <v>692</v>
      </c>
      <c r="B1" s="222" t="s">
        <v>693</v>
      </c>
      <c r="C1" s="223" t="s">
        <v>694</v>
      </c>
      <c r="D1" s="222" t="s">
        <v>695</v>
      </c>
      <c r="E1" s="224" t="s">
        <v>696</v>
      </c>
      <c r="F1" s="225" t="s">
        <v>697</v>
      </c>
      <c r="G1" s="225" t="s">
        <v>698</v>
      </c>
      <c r="H1" s="225" t="s">
        <v>699</v>
      </c>
      <c r="I1" s="225" t="s">
        <v>95</v>
      </c>
      <c r="J1" s="225" t="s">
        <v>700</v>
      </c>
      <c r="K1" s="225" t="s">
        <v>701</v>
      </c>
      <c r="L1" s="222" t="s">
        <v>702</v>
      </c>
      <c r="M1" s="222" t="s">
        <v>703</v>
      </c>
      <c r="N1" s="222" t="s">
        <v>704</v>
      </c>
      <c r="O1" s="222" t="s">
        <v>705</v>
      </c>
      <c r="P1" s="222" t="s">
        <v>706</v>
      </c>
      <c r="Q1" s="226" t="s">
        <v>707</v>
      </c>
      <c r="R1" s="227" t="s">
        <v>708</v>
      </c>
      <c r="S1" s="227" t="s">
        <v>709</v>
      </c>
      <c r="T1" s="227" t="s">
        <v>710</v>
      </c>
      <c r="U1" s="227" t="s">
        <v>711</v>
      </c>
      <c r="V1" s="227" t="s">
        <v>712</v>
      </c>
      <c r="W1" s="227" t="s">
        <v>713</v>
      </c>
      <c r="X1" s="227" t="s">
        <v>714</v>
      </c>
      <c r="Y1" s="227" t="s">
        <v>715</v>
      </c>
      <c r="Z1" s="227" t="s">
        <v>716</v>
      </c>
      <c r="AA1" s="227" t="s">
        <v>717</v>
      </c>
      <c r="AB1" s="227" t="s">
        <v>718</v>
      </c>
      <c r="AC1" s="227" t="s">
        <v>719</v>
      </c>
      <c r="AD1" s="227" t="s">
        <v>720</v>
      </c>
      <c r="AE1" s="228" t="s">
        <v>721</v>
      </c>
      <c r="AF1" s="228" t="s">
        <v>722</v>
      </c>
    </row>
    <row r="2" spans="1:32" x14ac:dyDescent="0.25">
      <c r="A2" s="229" t="s">
        <v>723</v>
      </c>
      <c r="B2" s="229" t="s">
        <v>394</v>
      </c>
      <c r="C2" s="230" t="s">
        <v>724</v>
      </c>
      <c r="D2" s="231" t="s">
        <v>725</v>
      </c>
      <c r="E2" s="229">
        <v>44608</v>
      </c>
      <c r="F2" s="229"/>
      <c r="G2" s="229"/>
      <c r="H2" s="229"/>
      <c r="I2" s="229" t="s">
        <v>724</v>
      </c>
      <c r="J2" s="231" t="s">
        <v>726</v>
      </c>
      <c r="K2" s="231"/>
      <c r="L2" s="232" t="s">
        <v>358</v>
      </c>
      <c r="M2" s="231" t="s">
        <v>727</v>
      </c>
      <c r="N2" s="231" t="s">
        <v>728</v>
      </c>
      <c r="O2" s="231"/>
      <c r="P2" s="231"/>
      <c r="Q2" s="233">
        <v>2</v>
      </c>
      <c r="R2" s="233" t="s">
        <v>729</v>
      </c>
      <c r="S2" s="233" t="s">
        <v>730</v>
      </c>
      <c r="T2" s="233" t="s">
        <v>729</v>
      </c>
      <c r="U2" s="233"/>
      <c r="V2" s="233"/>
      <c r="W2" s="233"/>
      <c r="X2" s="233"/>
      <c r="Y2" s="233"/>
      <c r="Z2" s="233">
        <v>14</v>
      </c>
      <c r="AA2" s="233"/>
      <c r="AB2" s="233"/>
      <c r="AC2" s="233"/>
      <c r="AD2" s="233">
        <v>2</v>
      </c>
      <c r="AE2" s="234" t="s">
        <v>729</v>
      </c>
      <c r="AF2" s="235"/>
    </row>
    <row r="3" spans="1:32" x14ac:dyDescent="0.25">
      <c r="A3" s="236" t="s">
        <v>723</v>
      </c>
      <c r="B3" s="229" t="s">
        <v>394</v>
      </c>
      <c r="C3" s="237" t="s">
        <v>724</v>
      </c>
      <c r="D3" s="238" t="s">
        <v>731</v>
      </c>
      <c r="E3" s="236">
        <v>44608</v>
      </c>
      <c r="F3" s="236"/>
      <c r="G3" s="236"/>
      <c r="H3" s="236"/>
      <c r="I3" s="236" t="s">
        <v>724</v>
      </c>
      <c r="J3" s="239" t="s">
        <v>732</v>
      </c>
      <c r="K3" s="239"/>
      <c r="L3" s="240" t="s">
        <v>323</v>
      </c>
      <c r="M3" s="239" t="s">
        <v>113</v>
      </c>
      <c r="N3" s="239"/>
      <c r="O3" s="239"/>
      <c r="P3" s="239"/>
      <c r="Q3" s="241">
        <v>4</v>
      </c>
      <c r="R3" s="241" t="s">
        <v>729</v>
      </c>
      <c r="S3" s="241" t="s">
        <v>730</v>
      </c>
      <c r="T3" s="241" t="s">
        <v>729</v>
      </c>
      <c r="U3" s="241"/>
      <c r="V3" s="241"/>
      <c r="W3" s="241"/>
      <c r="X3" s="241"/>
      <c r="Y3" s="241"/>
      <c r="Z3" s="241">
        <v>24</v>
      </c>
      <c r="AA3" s="241"/>
      <c r="AB3" s="241"/>
      <c r="AC3" s="241"/>
      <c r="AD3" s="241">
        <v>4</v>
      </c>
      <c r="AE3" s="242" t="s">
        <v>729</v>
      </c>
      <c r="AF3" s="243"/>
    </row>
    <row r="4" spans="1:32" x14ac:dyDescent="0.25">
      <c r="A4" s="229" t="s">
        <v>723</v>
      </c>
      <c r="B4" s="229" t="s">
        <v>394</v>
      </c>
      <c r="C4" s="230" t="s">
        <v>724</v>
      </c>
      <c r="D4" s="244" t="s">
        <v>731</v>
      </c>
      <c r="E4" s="229">
        <v>44609</v>
      </c>
      <c r="F4" s="229"/>
      <c r="G4" s="229"/>
      <c r="H4" s="229"/>
      <c r="I4" s="229" t="s">
        <v>724</v>
      </c>
      <c r="J4" s="231" t="s">
        <v>732</v>
      </c>
      <c r="K4" s="231"/>
      <c r="L4" s="232" t="s">
        <v>323</v>
      </c>
      <c r="M4" s="231" t="s">
        <v>113</v>
      </c>
      <c r="N4" s="231"/>
      <c r="O4" s="231"/>
      <c r="P4" s="231"/>
      <c r="Q4" s="233">
        <v>4</v>
      </c>
      <c r="R4" s="233" t="s">
        <v>729</v>
      </c>
      <c r="S4" s="233" t="s">
        <v>730</v>
      </c>
      <c r="T4" s="233" t="s">
        <v>729</v>
      </c>
      <c r="U4" s="233"/>
      <c r="V4" s="233"/>
      <c r="W4" s="233"/>
      <c r="X4" s="233"/>
      <c r="Y4" s="233"/>
      <c r="Z4" s="233">
        <v>24</v>
      </c>
      <c r="AA4" s="233"/>
      <c r="AB4" s="233"/>
      <c r="AC4" s="233"/>
      <c r="AD4" s="233">
        <v>4</v>
      </c>
      <c r="AE4" s="234" t="s">
        <v>729</v>
      </c>
      <c r="AF4" s="235"/>
    </row>
    <row r="5" spans="1:32" x14ac:dyDescent="0.25">
      <c r="A5" s="236" t="s">
        <v>723</v>
      </c>
      <c r="B5" s="229" t="s">
        <v>394</v>
      </c>
      <c r="C5" s="237" t="s">
        <v>724</v>
      </c>
      <c r="D5" s="238" t="s">
        <v>731</v>
      </c>
      <c r="E5" s="236">
        <v>44610</v>
      </c>
      <c r="F5" s="236"/>
      <c r="G5" s="236"/>
      <c r="H5" s="236"/>
      <c r="I5" s="236" t="s">
        <v>724</v>
      </c>
      <c r="J5" s="239" t="s">
        <v>732</v>
      </c>
      <c r="K5" s="239"/>
      <c r="L5" s="240" t="s">
        <v>323</v>
      </c>
      <c r="M5" s="239" t="s">
        <v>113</v>
      </c>
      <c r="N5" s="239"/>
      <c r="O5" s="239"/>
      <c r="P5" s="239"/>
      <c r="Q5" s="241">
        <v>4</v>
      </c>
      <c r="R5" s="241" t="s">
        <v>729</v>
      </c>
      <c r="S5" s="241" t="s">
        <v>730</v>
      </c>
      <c r="T5" s="241" t="s">
        <v>729</v>
      </c>
      <c r="U5" s="241"/>
      <c r="V5" s="241"/>
      <c r="W5" s="241"/>
      <c r="X5" s="241"/>
      <c r="Y5" s="241"/>
      <c r="Z5" s="241">
        <v>49</v>
      </c>
      <c r="AA5" s="241"/>
      <c r="AB5" s="241"/>
      <c r="AC5" s="241"/>
      <c r="AD5" s="241">
        <v>4</v>
      </c>
      <c r="AE5" s="242" t="s">
        <v>729</v>
      </c>
      <c r="AF5" s="243"/>
    </row>
    <row r="6" spans="1:32" x14ac:dyDescent="0.25">
      <c r="A6" s="229" t="s">
        <v>723</v>
      </c>
      <c r="B6" s="229" t="s">
        <v>394</v>
      </c>
      <c r="C6" s="230" t="s">
        <v>724</v>
      </c>
      <c r="D6" s="231" t="s">
        <v>733</v>
      </c>
      <c r="E6" s="229">
        <v>44635</v>
      </c>
      <c r="F6" s="229"/>
      <c r="G6" s="229"/>
      <c r="H6" s="229"/>
      <c r="I6" s="229" t="s">
        <v>724</v>
      </c>
      <c r="J6" s="231" t="s">
        <v>734</v>
      </c>
      <c r="K6" s="231"/>
      <c r="L6" s="232" t="s">
        <v>358</v>
      </c>
      <c r="M6" s="231" t="s">
        <v>727</v>
      </c>
      <c r="N6" s="231"/>
      <c r="O6" s="231"/>
      <c r="P6" s="231"/>
      <c r="Q6" s="233">
        <v>2</v>
      </c>
      <c r="R6" s="233" t="s">
        <v>729</v>
      </c>
      <c r="S6" s="233" t="s">
        <v>730</v>
      </c>
      <c r="T6" s="233" t="s">
        <v>729</v>
      </c>
      <c r="U6" s="233"/>
      <c r="V6" s="233"/>
      <c r="W6" s="233"/>
      <c r="X6" s="233"/>
      <c r="Y6" s="233"/>
      <c r="Z6" s="233">
        <v>52</v>
      </c>
      <c r="AA6" s="233"/>
      <c r="AB6" s="233"/>
      <c r="AC6" s="233"/>
      <c r="AD6" s="233">
        <v>2</v>
      </c>
      <c r="AE6" s="234" t="s">
        <v>729</v>
      </c>
      <c r="AF6" s="235"/>
    </row>
    <row r="7" spans="1:32" x14ac:dyDescent="0.25">
      <c r="A7" s="236" t="s">
        <v>723</v>
      </c>
      <c r="B7" s="229" t="s">
        <v>394</v>
      </c>
      <c r="C7" s="237" t="s">
        <v>724</v>
      </c>
      <c r="D7" s="238" t="s">
        <v>90</v>
      </c>
      <c r="E7" s="245">
        <v>44703</v>
      </c>
      <c r="F7" s="245"/>
      <c r="G7" s="245"/>
      <c r="H7" s="245"/>
      <c r="I7" s="236" t="s">
        <v>724</v>
      </c>
      <c r="J7" s="246" t="s">
        <v>735</v>
      </c>
      <c r="K7" s="246"/>
      <c r="L7" s="240" t="s">
        <v>358</v>
      </c>
      <c r="M7" s="239" t="s">
        <v>727</v>
      </c>
      <c r="N7" s="239"/>
      <c r="O7" s="246"/>
      <c r="P7" s="246"/>
      <c r="Q7" s="241">
        <v>2</v>
      </c>
      <c r="R7" s="241" t="s">
        <v>729</v>
      </c>
      <c r="S7" s="241" t="s">
        <v>730</v>
      </c>
      <c r="T7" s="241" t="s">
        <v>729</v>
      </c>
      <c r="U7" s="241"/>
      <c r="V7" s="241"/>
      <c r="W7" s="241"/>
      <c r="X7" s="241"/>
      <c r="Y7" s="241"/>
      <c r="Z7" s="241">
        <v>19</v>
      </c>
      <c r="AA7" s="241"/>
      <c r="AB7" s="241"/>
      <c r="AC7" s="241"/>
      <c r="AD7" s="241">
        <v>2</v>
      </c>
      <c r="AE7" s="242" t="s">
        <v>729</v>
      </c>
      <c r="AF7" s="243"/>
    </row>
    <row r="8" spans="1:32" x14ac:dyDescent="0.25">
      <c r="A8" s="229" t="s">
        <v>723</v>
      </c>
      <c r="B8" s="229" t="s">
        <v>394</v>
      </c>
      <c r="C8" s="230" t="s">
        <v>724</v>
      </c>
      <c r="D8" s="244" t="s">
        <v>90</v>
      </c>
      <c r="E8" s="247">
        <v>44719</v>
      </c>
      <c r="F8" s="247"/>
      <c r="G8" s="247"/>
      <c r="H8" s="247"/>
      <c r="I8" s="229" t="s">
        <v>724</v>
      </c>
      <c r="J8" s="231" t="s">
        <v>736</v>
      </c>
      <c r="K8" s="231"/>
      <c r="L8" s="232" t="s">
        <v>323</v>
      </c>
      <c r="M8" s="231" t="s">
        <v>114</v>
      </c>
      <c r="N8" s="231"/>
      <c r="O8" s="231"/>
      <c r="P8" s="231"/>
      <c r="Q8" s="233">
        <v>3</v>
      </c>
      <c r="R8" s="233" t="s">
        <v>729</v>
      </c>
      <c r="S8" s="233" t="s">
        <v>730</v>
      </c>
      <c r="T8" s="233" t="s">
        <v>729</v>
      </c>
      <c r="U8" s="233"/>
      <c r="V8" s="233"/>
      <c r="W8" s="233"/>
      <c r="X8" s="233"/>
      <c r="Y8" s="233"/>
      <c r="Z8" s="233">
        <v>97</v>
      </c>
      <c r="AA8" s="233"/>
      <c r="AB8" s="233"/>
      <c r="AC8" s="233"/>
      <c r="AD8" s="233">
        <v>3</v>
      </c>
      <c r="AE8" s="234" t="s">
        <v>729</v>
      </c>
      <c r="AF8" s="235"/>
    </row>
    <row r="9" spans="1:32" x14ac:dyDescent="0.25">
      <c r="A9" s="236" t="s">
        <v>723</v>
      </c>
      <c r="B9" s="229" t="s">
        <v>394</v>
      </c>
      <c r="C9" s="237" t="s">
        <v>724</v>
      </c>
      <c r="D9" s="238" t="s">
        <v>731</v>
      </c>
      <c r="E9" s="248">
        <v>44721</v>
      </c>
      <c r="F9" s="248"/>
      <c r="G9" s="248"/>
      <c r="H9" s="248"/>
      <c r="I9" s="236" t="s">
        <v>724</v>
      </c>
      <c r="J9" s="239" t="s">
        <v>737</v>
      </c>
      <c r="K9" s="239"/>
      <c r="L9" s="240" t="s">
        <v>323</v>
      </c>
      <c r="M9" s="239" t="s">
        <v>116</v>
      </c>
      <c r="N9" s="239"/>
      <c r="O9" s="239"/>
      <c r="P9" s="239"/>
      <c r="Q9" s="241">
        <v>4</v>
      </c>
      <c r="R9" s="241" t="s">
        <v>729</v>
      </c>
      <c r="S9" s="241" t="s">
        <v>730</v>
      </c>
      <c r="T9" s="241" t="s">
        <v>729</v>
      </c>
      <c r="U9" s="241"/>
      <c r="V9" s="241"/>
      <c r="W9" s="241"/>
      <c r="X9" s="241"/>
      <c r="Y9" s="241"/>
      <c r="Z9" s="241">
        <v>30</v>
      </c>
      <c r="AA9" s="241"/>
      <c r="AB9" s="241"/>
      <c r="AC9" s="241"/>
      <c r="AD9" s="241">
        <v>4</v>
      </c>
      <c r="AE9" s="242" t="s">
        <v>729</v>
      </c>
      <c r="AF9" s="243"/>
    </row>
    <row r="10" spans="1:32" x14ac:dyDescent="0.25">
      <c r="A10" s="229" t="s">
        <v>723</v>
      </c>
      <c r="B10" s="229" t="s">
        <v>394</v>
      </c>
      <c r="C10" s="230" t="s">
        <v>724</v>
      </c>
      <c r="D10" s="231" t="s">
        <v>738</v>
      </c>
      <c r="E10" s="247">
        <v>44721</v>
      </c>
      <c r="F10" s="247"/>
      <c r="G10" s="247"/>
      <c r="H10" s="247"/>
      <c r="I10" s="229" t="s">
        <v>724</v>
      </c>
      <c r="J10" s="231" t="s">
        <v>739</v>
      </c>
      <c r="K10" s="231"/>
      <c r="L10" s="232" t="s">
        <v>358</v>
      </c>
      <c r="M10" s="231" t="s">
        <v>727</v>
      </c>
      <c r="N10" s="231"/>
      <c r="O10" s="231"/>
      <c r="P10" s="231"/>
      <c r="Q10" s="233">
        <v>2</v>
      </c>
      <c r="R10" s="233" t="s">
        <v>729</v>
      </c>
      <c r="S10" s="233" t="s">
        <v>730</v>
      </c>
      <c r="T10" s="233" t="s">
        <v>729</v>
      </c>
      <c r="U10" s="233"/>
      <c r="V10" s="233"/>
      <c r="W10" s="233"/>
      <c r="X10" s="233"/>
      <c r="Y10" s="233"/>
      <c r="Z10" s="233">
        <v>34</v>
      </c>
      <c r="AA10" s="233"/>
      <c r="AB10" s="233"/>
      <c r="AC10" s="233"/>
      <c r="AD10" s="233">
        <v>2</v>
      </c>
      <c r="AE10" s="234" t="s">
        <v>729</v>
      </c>
      <c r="AF10" s="235"/>
    </row>
    <row r="11" spans="1:32" x14ac:dyDescent="0.25">
      <c r="A11" s="236" t="s">
        <v>723</v>
      </c>
      <c r="B11" s="229" t="s">
        <v>394</v>
      </c>
      <c r="C11" s="237" t="s">
        <v>724</v>
      </c>
      <c r="D11" s="238" t="s">
        <v>731</v>
      </c>
      <c r="E11" s="248">
        <v>44722</v>
      </c>
      <c r="F11" s="248"/>
      <c r="G11" s="248"/>
      <c r="H11" s="248"/>
      <c r="I11" s="236" t="s">
        <v>724</v>
      </c>
      <c r="J11" s="239" t="s">
        <v>737</v>
      </c>
      <c r="K11" s="239"/>
      <c r="L11" s="240" t="s">
        <v>323</v>
      </c>
      <c r="M11" s="239" t="s">
        <v>40</v>
      </c>
      <c r="N11" s="239"/>
      <c r="O11" s="239"/>
      <c r="P11" s="239"/>
      <c r="Q11" s="241">
        <v>4</v>
      </c>
      <c r="R11" s="241" t="s">
        <v>729</v>
      </c>
      <c r="S11" s="241" t="s">
        <v>730</v>
      </c>
      <c r="T11" s="241" t="s">
        <v>729</v>
      </c>
      <c r="U11" s="241"/>
      <c r="V11" s="241"/>
      <c r="W11" s="241"/>
      <c r="X11" s="241"/>
      <c r="Y11" s="241"/>
      <c r="Z11" s="241">
        <v>62</v>
      </c>
      <c r="AA11" s="241"/>
      <c r="AB11" s="241"/>
      <c r="AC11" s="241"/>
      <c r="AD11" s="241">
        <v>4</v>
      </c>
      <c r="AE11" s="242" t="s">
        <v>729</v>
      </c>
      <c r="AF11" s="243"/>
    </row>
    <row r="12" spans="1:32" x14ac:dyDescent="0.25">
      <c r="A12" s="229" t="s">
        <v>723</v>
      </c>
      <c r="B12" s="229" t="s">
        <v>394</v>
      </c>
      <c r="C12" s="230" t="s">
        <v>724</v>
      </c>
      <c r="D12" s="244" t="s">
        <v>90</v>
      </c>
      <c r="E12" s="247">
        <v>44727</v>
      </c>
      <c r="F12" s="247"/>
      <c r="G12" s="247"/>
      <c r="H12" s="247"/>
      <c r="I12" s="229" t="s">
        <v>724</v>
      </c>
      <c r="J12" s="231" t="s">
        <v>740</v>
      </c>
      <c r="K12" s="231"/>
      <c r="L12" s="232" t="s">
        <v>323</v>
      </c>
      <c r="M12" s="231" t="s">
        <v>114</v>
      </c>
      <c r="N12" s="231"/>
      <c r="O12" s="231"/>
      <c r="P12" s="231"/>
      <c r="Q12" s="233">
        <v>2</v>
      </c>
      <c r="R12" s="233" t="s">
        <v>729</v>
      </c>
      <c r="S12" s="233" t="s">
        <v>730</v>
      </c>
      <c r="T12" s="233" t="s">
        <v>729</v>
      </c>
      <c r="U12" s="233"/>
      <c r="V12" s="233"/>
      <c r="W12" s="233"/>
      <c r="X12" s="233"/>
      <c r="Y12" s="233"/>
      <c r="Z12" s="233">
        <v>23</v>
      </c>
      <c r="AA12" s="233"/>
      <c r="AB12" s="233"/>
      <c r="AC12" s="233"/>
      <c r="AD12" s="233">
        <v>2</v>
      </c>
      <c r="AE12" s="234" t="s">
        <v>729</v>
      </c>
      <c r="AF12" s="235"/>
    </row>
    <row r="13" spans="1:32" x14ac:dyDescent="0.25">
      <c r="A13" s="236" t="s">
        <v>723</v>
      </c>
      <c r="B13" s="229" t="s">
        <v>394</v>
      </c>
      <c r="C13" s="237" t="s">
        <v>724</v>
      </c>
      <c r="D13" s="238" t="s">
        <v>90</v>
      </c>
      <c r="E13" s="245">
        <v>44734</v>
      </c>
      <c r="F13" s="245"/>
      <c r="G13" s="245"/>
      <c r="H13" s="245"/>
      <c r="I13" s="236" t="s">
        <v>724</v>
      </c>
      <c r="J13" s="246" t="s">
        <v>741</v>
      </c>
      <c r="K13" s="246"/>
      <c r="L13" s="240" t="s">
        <v>358</v>
      </c>
      <c r="M13" s="239" t="s">
        <v>727</v>
      </c>
      <c r="N13" s="239"/>
      <c r="O13" s="246"/>
      <c r="P13" s="246"/>
      <c r="Q13" s="241">
        <v>2</v>
      </c>
      <c r="R13" s="241" t="s">
        <v>729</v>
      </c>
      <c r="S13" s="241" t="s">
        <v>730</v>
      </c>
      <c r="T13" s="241" t="s">
        <v>729</v>
      </c>
      <c r="U13" s="241"/>
      <c r="V13" s="241"/>
      <c r="W13" s="241"/>
      <c r="X13" s="241"/>
      <c r="Y13" s="241"/>
      <c r="Z13" s="241">
        <v>21</v>
      </c>
      <c r="AA13" s="241"/>
      <c r="AB13" s="241"/>
      <c r="AC13" s="241"/>
      <c r="AD13" s="241">
        <v>2</v>
      </c>
      <c r="AE13" s="242" t="s">
        <v>729</v>
      </c>
      <c r="AF13" s="243"/>
    </row>
    <row r="14" spans="1:32" x14ac:dyDescent="0.25">
      <c r="A14" s="229" t="s">
        <v>723</v>
      </c>
      <c r="B14" s="229" t="s">
        <v>394</v>
      </c>
      <c r="C14" s="230" t="s">
        <v>724</v>
      </c>
      <c r="D14" s="244" t="s">
        <v>731</v>
      </c>
      <c r="E14" s="249">
        <v>44735</v>
      </c>
      <c r="F14" s="249"/>
      <c r="G14" s="249"/>
      <c r="H14" s="249"/>
      <c r="I14" s="229" t="s">
        <v>724</v>
      </c>
      <c r="J14" s="231" t="s">
        <v>737</v>
      </c>
      <c r="K14" s="231"/>
      <c r="L14" s="232" t="s">
        <v>323</v>
      </c>
      <c r="M14" s="231" t="s">
        <v>114</v>
      </c>
      <c r="N14" s="231"/>
      <c r="O14" s="231"/>
      <c r="P14" s="231"/>
      <c r="Q14" s="233">
        <v>4</v>
      </c>
      <c r="R14" s="233" t="s">
        <v>729</v>
      </c>
      <c r="S14" s="233" t="s">
        <v>730</v>
      </c>
      <c r="T14" s="233" t="s">
        <v>729</v>
      </c>
      <c r="U14" s="233"/>
      <c r="V14" s="233"/>
      <c r="W14" s="233"/>
      <c r="X14" s="233"/>
      <c r="Y14" s="233"/>
      <c r="Z14" s="233">
        <v>52</v>
      </c>
      <c r="AA14" s="233"/>
      <c r="AB14" s="233"/>
      <c r="AC14" s="233"/>
      <c r="AD14" s="233">
        <v>4</v>
      </c>
      <c r="AE14" s="234" t="s">
        <v>729</v>
      </c>
      <c r="AF14" s="235"/>
    </row>
    <row r="15" spans="1:32" x14ac:dyDescent="0.25">
      <c r="A15" s="236" t="s">
        <v>723</v>
      </c>
      <c r="B15" s="229" t="s">
        <v>394</v>
      </c>
      <c r="C15" s="237" t="s">
        <v>724</v>
      </c>
      <c r="D15" s="238" t="s">
        <v>742</v>
      </c>
      <c r="E15" s="245"/>
      <c r="F15" s="245"/>
      <c r="G15" s="245"/>
      <c r="H15" s="245"/>
      <c r="I15" s="236" t="s">
        <v>724</v>
      </c>
      <c r="J15" s="239" t="s">
        <v>743</v>
      </c>
      <c r="K15" s="239"/>
      <c r="L15" s="240" t="s">
        <v>358</v>
      </c>
      <c r="M15" s="239" t="s">
        <v>727</v>
      </c>
      <c r="N15" s="239"/>
      <c r="O15" s="239"/>
      <c r="P15" s="239"/>
      <c r="Q15" s="241">
        <v>100</v>
      </c>
      <c r="R15" s="241" t="s">
        <v>729</v>
      </c>
      <c r="S15" s="241" t="s">
        <v>730</v>
      </c>
      <c r="T15" s="241" t="s">
        <v>729</v>
      </c>
      <c r="U15" s="241"/>
      <c r="V15" s="241"/>
      <c r="W15" s="241"/>
      <c r="X15" s="241"/>
      <c r="Y15" s="241"/>
      <c r="Z15" s="241">
        <v>35</v>
      </c>
      <c r="AA15" s="241"/>
      <c r="AB15" s="241"/>
      <c r="AC15" s="241"/>
      <c r="AD15" s="241">
        <v>100</v>
      </c>
      <c r="AE15" s="242" t="s">
        <v>729</v>
      </c>
      <c r="AF15" s="243"/>
    </row>
    <row r="16" spans="1:32" x14ac:dyDescent="0.25">
      <c r="A16" s="229" t="s">
        <v>723</v>
      </c>
      <c r="B16" s="229" t="s">
        <v>394</v>
      </c>
      <c r="C16" s="230" t="s">
        <v>724</v>
      </c>
      <c r="D16" s="244" t="s">
        <v>744</v>
      </c>
      <c r="E16" s="249">
        <v>44735</v>
      </c>
      <c r="F16" s="249"/>
      <c r="G16" s="249"/>
      <c r="H16" s="249"/>
      <c r="I16" s="229" t="s">
        <v>724</v>
      </c>
      <c r="J16" s="244" t="s">
        <v>745</v>
      </c>
      <c r="K16" s="244"/>
      <c r="L16" s="232" t="s">
        <v>358</v>
      </c>
      <c r="M16" s="231" t="s">
        <v>114</v>
      </c>
      <c r="N16" s="231"/>
      <c r="O16" s="244"/>
      <c r="P16" s="244"/>
      <c r="Q16" s="250">
        <v>2</v>
      </c>
      <c r="R16" s="233" t="s">
        <v>729</v>
      </c>
      <c r="S16" s="233" t="s">
        <v>730</v>
      </c>
      <c r="T16" s="233" t="s">
        <v>729</v>
      </c>
      <c r="U16" s="250"/>
      <c r="V16" s="250"/>
      <c r="W16" s="250"/>
      <c r="X16" s="250"/>
      <c r="Y16" s="250"/>
      <c r="Z16" s="233">
        <v>11</v>
      </c>
      <c r="AA16" s="233"/>
      <c r="AB16" s="233"/>
      <c r="AC16" s="233"/>
      <c r="AD16" s="250">
        <v>2</v>
      </c>
      <c r="AE16" s="234" t="s">
        <v>729</v>
      </c>
      <c r="AF16" s="235"/>
    </row>
    <row r="17" spans="1:32" x14ac:dyDescent="0.25">
      <c r="A17" s="236" t="s">
        <v>723</v>
      </c>
      <c r="B17" s="229" t="s">
        <v>394</v>
      </c>
      <c r="C17" s="237" t="s">
        <v>724</v>
      </c>
      <c r="D17" s="238" t="s">
        <v>744</v>
      </c>
      <c r="E17" s="245">
        <v>44735</v>
      </c>
      <c r="F17" s="245"/>
      <c r="G17" s="245"/>
      <c r="H17" s="245"/>
      <c r="I17" s="236" t="s">
        <v>724</v>
      </c>
      <c r="J17" s="238" t="s">
        <v>745</v>
      </c>
      <c r="K17" s="238"/>
      <c r="L17" s="240" t="s">
        <v>358</v>
      </c>
      <c r="M17" s="239" t="s">
        <v>53</v>
      </c>
      <c r="N17" s="239"/>
      <c r="O17" s="238"/>
      <c r="P17" s="238"/>
      <c r="Q17" s="251">
        <v>2</v>
      </c>
      <c r="R17" s="241" t="s">
        <v>729</v>
      </c>
      <c r="S17" s="241" t="s">
        <v>730</v>
      </c>
      <c r="T17" s="241" t="s">
        <v>729</v>
      </c>
      <c r="U17" s="251"/>
      <c r="V17" s="251"/>
      <c r="W17" s="251"/>
      <c r="X17" s="251"/>
      <c r="Y17" s="251"/>
      <c r="Z17" s="241">
        <v>16</v>
      </c>
      <c r="AA17" s="241"/>
      <c r="AB17" s="241"/>
      <c r="AC17" s="241"/>
      <c r="AD17" s="251">
        <v>2</v>
      </c>
      <c r="AE17" s="242" t="s">
        <v>729</v>
      </c>
      <c r="AF17" s="243"/>
    </row>
    <row r="18" spans="1:32" x14ac:dyDescent="0.25">
      <c r="A18" s="229" t="s">
        <v>723</v>
      </c>
      <c r="B18" s="229" t="s">
        <v>394</v>
      </c>
      <c r="C18" s="230" t="s">
        <v>724</v>
      </c>
      <c r="D18" s="244" t="s">
        <v>744</v>
      </c>
      <c r="E18" s="249">
        <v>44735</v>
      </c>
      <c r="F18" s="249"/>
      <c r="G18" s="249"/>
      <c r="H18" s="249"/>
      <c r="I18" s="229" t="s">
        <v>724</v>
      </c>
      <c r="J18" s="244" t="s">
        <v>745</v>
      </c>
      <c r="K18" s="244"/>
      <c r="L18" s="232" t="s">
        <v>358</v>
      </c>
      <c r="M18" s="231" t="s">
        <v>75</v>
      </c>
      <c r="N18" s="231"/>
      <c r="O18" s="244"/>
      <c r="P18" s="244"/>
      <c r="Q18" s="250">
        <v>2</v>
      </c>
      <c r="R18" s="233" t="s">
        <v>729</v>
      </c>
      <c r="S18" s="233" t="s">
        <v>730</v>
      </c>
      <c r="T18" s="233" t="s">
        <v>729</v>
      </c>
      <c r="U18" s="250"/>
      <c r="V18" s="250"/>
      <c r="W18" s="250"/>
      <c r="X18" s="250"/>
      <c r="Y18" s="250"/>
      <c r="Z18" s="233">
        <v>1</v>
      </c>
      <c r="AA18" s="233"/>
      <c r="AB18" s="233"/>
      <c r="AC18" s="233"/>
      <c r="AD18" s="250">
        <v>2</v>
      </c>
      <c r="AE18" s="234" t="s">
        <v>729</v>
      </c>
      <c r="AF18" s="235"/>
    </row>
    <row r="19" spans="1:32" x14ac:dyDescent="0.25">
      <c r="A19" s="236" t="s">
        <v>723</v>
      </c>
      <c r="B19" s="229" t="s">
        <v>394</v>
      </c>
      <c r="C19" s="237" t="s">
        <v>724</v>
      </c>
      <c r="D19" s="238" t="s">
        <v>744</v>
      </c>
      <c r="E19" s="245">
        <v>44735</v>
      </c>
      <c r="F19" s="245"/>
      <c r="G19" s="245"/>
      <c r="H19" s="245"/>
      <c r="I19" s="236" t="s">
        <v>724</v>
      </c>
      <c r="J19" s="238" t="s">
        <v>745</v>
      </c>
      <c r="K19" s="238"/>
      <c r="L19" s="240" t="s">
        <v>358</v>
      </c>
      <c r="M19" s="239" t="s">
        <v>26</v>
      </c>
      <c r="N19" s="239"/>
      <c r="O19" s="238"/>
      <c r="P19" s="238"/>
      <c r="Q19" s="251">
        <v>2</v>
      </c>
      <c r="R19" s="241" t="s">
        <v>729</v>
      </c>
      <c r="S19" s="241" t="s">
        <v>730</v>
      </c>
      <c r="T19" s="241" t="s">
        <v>729</v>
      </c>
      <c r="U19" s="251"/>
      <c r="V19" s="251"/>
      <c r="W19" s="251"/>
      <c r="X19" s="251"/>
      <c r="Y19" s="251"/>
      <c r="Z19" s="241">
        <v>3</v>
      </c>
      <c r="AA19" s="241"/>
      <c r="AB19" s="241"/>
      <c r="AC19" s="241"/>
      <c r="AD19" s="251">
        <v>2</v>
      </c>
      <c r="AE19" s="242" t="s">
        <v>729</v>
      </c>
      <c r="AF19" s="243"/>
    </row>
    <row r="20" spans="1:32" ht="210" x14ac:dyDescent="0.25">
      <c r="A20" s="229" t="s">
        <v>723</v>
      </c>
      <c r="B20" s="229" t="s">
        <v>394</v>
      </c>
      <c r="C20" s="230" t="s">
        <v>724</v>
      </c>
      <c r="D20" s="244" t="s">
        <v>744</v>
      </c>
      <c r="E20" s="247">
        <v>44740</v>
      </c>
      <c r="F20" s="247"/>
      <c r="G20" s="247"/>
      <c r="H20" s="247"/>
      <c r="I20" s="229" t="s">
        <v>724</v>
      </c>
      <c r="J20" s="252" t="s">
        <v>746</v>
      </c>
      <c r="K20" s="252"/>
      <c r="L20" s="232" t="s">
        <v>358</v>
      </c>
      <c r="M20" s="231" t="s">
        <v>75</v>
      </c>
      <c r="N20" s="231"/>
      <c r="O20" s="252"/>
      <c r="P20" s="252"/>
      <c r="Q20" s="250">
        <v>2</v>
      </c>
      <c r="R20" s="233" t="s">
        <v>729</v>
      </c>
      <c r="S20" s="233" t="s">
        <v>730</v>
      </c>
      <c r="T20" s="233" t="s">
        <v>729</v>
      </c>
      <c r="U20" s="250"/>
      <c r="V20" s="250"/>
      <c r="W20" s="250"/>
      <c r="X20" s="250"/>
      <c r="Y20" s="250"/>
      <c r="Z20" s="250">
        <v>1</v>
      </c>
      <c r="AA20" s="250"/>
      <c r="AB20" s="250"/>
      <c r="AC20" s="250"/>
      <c r="AD20" s="250">
        <v>2</v>
      </c>
      <c r="AE20" s="234" t="s">
        <v>729</v>
      </c>
      <c r="AF20" s="253"/>
    </row>
    <row r="21" spans="1:32" ht="210" x14ac:dyDescent="0.25">
      <c r="A21" s="236" t="s">
        <v>723</v>
      </c>
      <c r="B21" s="229" t="s">
        <v>394</v>
      </c>
      <c r="C21" s="237" t="s">
        <v>724</v>
      </c>
      <c r="D21" s="238" t="s">
        <v>744</v>
      </c>
      <c r="E21" s="248">
        <v>44740</v>
      </c>
      <c r="F21" s="248"/>
      <c r="G21" s="248"/>
      <c r="H21" s="248"/>
      <c r="I21" s="236" t="s">
        <v>724</v>
      </c>
      <c r="J21" s="254" t="s">
        <v>746</v>
      </c>
      <c r="K21" s="254"/>
      <c r="L21" s="240" t="s">
        <v>358</v>
      </c>
      <c r="M21" s="239" t="s">
        <v>114</v>
      </c>
      <c r="N21" s="239"/>
      <c r="O21" s="254"/>
      <c r="P21" s="254"/>
      <c r="Q21" s="251">
        <v>2</v>
      </c>
      <c r="R21" s="241" t="s">
        <v>729</v>
      </c>
      <c r="S21" s="241" t="s">
        <v>730</v>
      </c>
      <c r="T21" s="241" t="s">
        <v>729</v>
      </c>
      <c r="U21" s="251"/>
      <c r="V21" s="251"/>
      <c r="W21" s="251"/>
      <c r="X21" s="251"/>
      <c r="Y21" s="251"/>
      <c r="Z21" s="251">
        <v>8</v>
      </c>
      <c r="AA21" s="251"/>
      <c r="AB21" s="251"/>
      <c r="AC21" s="251"/>
      <c r="AD21" s="251">
        <v>2</v>
      </c>
      <c r="AE21" s="242" t="s">
        <v>729</v>
      </c>
      <c r="AF21" s="255"/>
    </row>
    <row r="22" spans="1:32" ht="210" x14ac:dyDescent="0.25">
      <c r="A22" s="229" t="s">
        <v>723</v>
      </c>
      <c r="B22" s="229" t="s">
        <v>394</v>
      </c>
      <c r="C22" s="230" t="s">
        <v>724</v>
      </c>
      <c r="D22" s="244" t="s">
        <v>744</v>
      </c>
      <c r="E22" s="247">
        <v>44740</v>
      </c>
      <c r="F22" s="247"/>
      <c r="G22" s="247"/>
      <c r="H22" s="247"/>
      <c r="I22" s="229" t="s">
        <v>724</v>
      </c>
      <c r="J22" s="252" t="s">
        <v>746</v>
      </c>
      <c r="K22" s="252"/>
      <c r="L22" s="232" t="s">
        <v>358</v>
      </c>
      <c r="M22" s="231" t="s">
        <v>26</v>
      </c>
      <c r="N22" s="231"/>
      <c r="O22" s="252"/>
      <c r="P22" s="252"/>
      <c r="Q22" s="250">
        <v>2</v>
      </c>
      <c r="R22" s="233" t="s">
        <v>729</v>
      </c>
      <c r="S22" s="233" t="s">
        <v>730</v>
      </c>
      <c r="T22" s="233" t="s">
        <v>729</v>
      </c>
      <c r="U22" s="250"/>
      <c r="V22" s="250"/>
      <c r="W22" s="250"/>
      <c r="X22" s="250"/>
      <c r="Y22" s="250"/>
      <c r="Z22" s="250">
        <v>1</v>
      </c>
      <c r="AA22" s="250"/>
      <c r="AB22" s="250"/>
      <c r="AC22" s="250"/>
      <c r="AD22" s="250">
        <v>2</v>
      </c>
      <c r="AE22" s="234" t="s">
        <v>729</v>
      </c>
      <c r="AF22" s="253"/>
    </row>
    <row r="23" spans="1:32" x14ac:dyDescent="0.25">
      <c r="A23" s="236" t="s">
        <v>723</v>
      </c>
      <c r="B23" s="229" t="s">
        <v>394</v>
      </c>
      <c r="C23" s="237" t="s">
        <v>724</v>
      </c>
      <c r="D23" s="239" t="s">
        <v>747</v>
      </c>
      <c r="E23" s="236">
        <v>44744</v>
      </c>
      <c r="F23" s="236"/>
      <c r="G23" s="236"/>
      <c r="H23" s="236"/>
      <c r="I23" s="236" t="s">
        <v>724</v>
      </c>
      <c r="J23" s="246" t="s">
        <v>748</v>
      </c>
      <c r="K23" s="246"/>
      <c r="L23" s="240" t="s">
        <v>358</v>
      </c>
      <c r="M23" s="239" t="s">
        <v>727</v>
      </c>
      <c r="N23" s="239"/>
      <c r="O23" s="246"/>
      <c r="P23" s="246"/>
      <c r="Q23" s="241">
        <v>2</v>
      </c>
      <c r="R23" s="241" t="s">
        <v>729</v>
      </c>
      <c r="S23" s="241" t="s">
        <v>730</v>
      </c>
      <c r="T23" s="241" t="s">
        <v>729</v>
      </c>
      <c r="U23" s="241"/>
      <c r="V23" s="241"/>
      <c r="W23" s="241"/>
      <c r="X23" s="241"/>
      <c r="Y23" s="241"/>
      <c r="Z23" s="241">
        <v>11</v>
      </c>
      <c r="AA23" s="241"/>
      <c r="AB23" s="241"/>
      <c r="AC23" s="241"/>
      <c r="AD23" s="241">
        <v>2</v>
      </c>
      <c r="AE23" s="242" t="s">
        <v>729</v>
      </c>
      <c r="AF23" s="243"/>
    </row>
    <row r="24" spans="1:32" x14ac:dyDescent="0.25">
      <c r="A24" s="229" t="s">
        <v>723</v>
      </c>
      <c r="B24" s="229" t="s">
        <v>394</v>
      </c>
      <c r="C24" s="230" t="s">
        <v>724</v>
      </c>
      <c r="D24" s="252" t="s">
        <v>725</v>
      </c>
      <c r="E24" s="249">
        <v>44749</v>
      </c>
      <c r="F24" s="249"/>
      <c r="G24" s="249"/>
      <c r="H24" s="249"/>
      <c r="I24" s="229" t="s">
        <v>724</v>
      </c>
      <c r="J24" s="244" t="s">
        <v>749</v>
      </c>
      <c r="K24" s="244"/>
      <c r="L24" s="232" t="s">
        <v>358</v>
      </c>
      <c r="M24" s="231" t="s">
        <v>727</v>
      </c>
      <c r="N24" s="231"/>
      <c r="O24" s="244"/>
      <c r="P24" s="244"/>
      <c r="Q24" s="250">
        <v>2</v>
      </c>
      <c r="R24" s="233" t="s">
        <v>729</v>
      </c>
      <c r="S24" s="233" t="s">
        <v>730</v>
      </c>
      <c r="T24" s="233" t="s">
        <v>729</v>
      </c>
      <c r="U24" s="250"/>
      <c r="V24" s="250"/>
      <c r="W24" s="250"/>
      <c r="X24" s="250"/>
      <c r="Y24" s="250"/>
      <c r="Z24" s="233">
        <v>6</v>
      </c>
      <c r="AA24" s="233"/>
      <c r="AB24" s="233"/>
      <c r="AC24" s="233"/>
      <c r="AD24" s="250">
        <v>2</v>
      </c>
      <c r="AE24" s="234" t="s">
        <v>729</v>
      </c>
      <c r="AF24" s="235"/>
    </row>
    <row r="25" spans="1:32" x14ac:dyDescent="0.25">
      <c r="A25" s="236" t="s">
        <v>723</v>
      </c>
      <c r="B25" s="229" t="s">
        <v>394</v>
      </c>
      <c r="C25" s="237" t="s">
        <v>724</v>
      </c>
      <c r="D25" s="254" t="s">
        <v>725</v>
      </c>
      <c r="E25" s="245">
        <v>44749</v>
      </c>
      <c r="F25" s="245"/>
      <c r="G25" s="245"/>
      <c r="H25" s="245"/>
      <c r="I25" s="236" t="s">
        <v>724</v>
      </c>
      <c r="J25" s="238" t="s">
        <v>749</v>
      </c>
      <c r="K25" s="238"/>
      <c r="L25" s="240" t="s">
        <v>358</v>
      </c>
      <c r="M25" s="239" t="s">
        <v>53</v>
      </c>
      <c r="N25" s="239"/>
      <c r="O25" s="238"/>
      <c r="P25" s="238"/>
      <c r="Q25" s="251">
        <v>2</v>
      </c>
      <c r="R25" s="241" t="s">
        <v>729</v>
      </c>
      <c r="S25" s="241" t="s">
        <v>730</v>
      </c>
      <c r="T25" s="241" t="s">
        <v>729</v>
      </c>
      <c r="U25" s="251"/>
      <c r="V25" s="251"/>
      <c r="W25" s="251"/>
      <c r="X25" s="251"/>
      <c r="Y25" s="251"/>
      <c r="Z25" s="241">
        <v>1</v>
      </c>
      <c r="AA25" s="241"/>
      <c r="AB25" s="241"/>
      <c r="AC25" s="241"/>
      <c r="AD25" s="251">
        <v>2</v>
      </c>
      <c r="AE25" s="242" t="s">
        <v>729</v>
      </c>
      <c r="AF25" s="243"/>
    </row>
    <row r="26" spans="1:32" x14ac:dyDescent="0.25">
      <c r="A26" s="229" t="s">
        <v>723</v>
      </c>
      <c r="B26" s="229" t="s">
        <v>394</v>
      </c>
      <c r="C26" s="230" t="s">
        <v>724</v>
      </c>
      <c r="D26" s="252" t="s">
        <v>725</v>
      </c>
      <c r="E26" s="249">
        <v>44749</v>
      </c>
      <c r="F26" s="249"/>
      <c r="G26" s="249"/>
      <c r="H26" s="249"/>
      <c r="I26" s="229" t="s">
        <v>724</v>
      </c>
      <c r="J26" s="244" t="s">
        <v>749</v>
      </c>
      <c r="K26" s="244"/>
      <c r="L26" s="232" t="s">
        <v>358</v>
      </c>
      <c r="M26" s="231" t="s">
        <v>75</v>
      </c>
      <c r="N26" s="231"/>
      <c r="O26" s="244"/>
      <c r="P26" s="244"/>
      <c r="Q26" s="250">
        <v>2</v>
      </c>
      <c r="R26" s="233" t="s">
        <v>729</v>
      </c>
      <c r="S26" s="233" t="s">
        <v>730</v>
      </c>
      <c r="T26" s="233" t="s">
        <v>729</v>
      </c>
      <c r="U26" s="250"/>
      <c r="V26" s="250"/>
      <c r="W26" s="250"/>
      <c r="X26" s="250"/>
      <c r="Y26" s="250"/>
      <c r="Z26" s="233">
        <v>1</v>
      </c>
      <c r="AA26" s="233"/>
      <c r="AB26" s="233"/>
      <c r="AC26" s="233"/>
      <c r="AD26" s="250">
        <v>2</v>
      </c>
      <c r="AE26" s="234" t="s">
        <v>729</v>
      </c>
      <c r="AF26" s="235"/>
    </row>
    <row r="27" spans="1:32" x14ac:dyDescent="0.25">
      <c r="A27" s="236" t="s">
        <v>723</v>
      </c>
      <c r="B27" s="229" t="s">
        <v>394</v>
      </c>
      <c r="C27" s="237" t="s">
        <v>724</v>
      </c>
      <c r="D27" s="254" t="s">
        <v>725</v>
      </c>
      <c r="E27" s="245">
        <v>44749</v>
      </c>
      <c r="F27" s="245"/>
      <c r="G27" s="245"/>
      <c r="H27" s="245"/>
      <c r="I27" s="236" t="s">
        <v>724</v>
      </c>
      <c r="J27" s="238" t="s">
        <v>749</v>
      </c>
      <c r="K27" s="238"/>
      <c r="L27" s="240" t="s">
        <v>358</v>
      </c>
      <c r="M27" s="239" t="s">
        <v>26</v>
      </c>
      <c r="N27" s="239"/>
      <c r="O27" s="238"/>
      <c r="P27" s="238"/>
      <c r="Q27" s="251">
        <v>2</v>
      </c>
      <c r="R27" s="241" t="s">
        <v>729</v>
      </c>
      <c r="S27" s="241" t="s">
        <v>730</v>
      </c>
      <c r="T27" s="241" t="s">
        <v>729</v>
      </c>
      <c r="U27" s="251"/>
      <c r="V27" s="251"/>
      <c r="W27" s="251"/>
      <c r="X27" s="251"/>
      <c r="Y27" s="251"/>
      <c r="Z27" s="241">
        <v>1</v>
      </c>
      <c r="AA27" s="241"/>
      <c r="AB27" s="241"/>
      <c r="AC27" s="241"/>
      <c r="AD27" s="251">
        <v>2</v>
      </c>
      <c r="AE27" s="242" t="s">
        <v>729</v>
      </c>
      <c r="AF27" s="243"/>
    </row>
    <row r="28" spans="1:32" x14ac:dyDescent="0.25">
      <c r="A28" s="229" t="s">
        <v>723</v>
      </c>
      <c r="B28" s="229" t="s">
        <v>394</v>
      </c>
      <c r="C28" s="230" t="s">
        <v>750</v>
      </c>
      <c r="D28" s="244" t="s">
        <v>90</v>
      </c>
      <c r="E28" s="249">
        <v>44790</v>
      </c>
      <c r="F28" s="249"/>
      <c r="G28" s="249"/>
      <c r="H28" s="249"/>
      <c r="I28" s="229" t="s">
        <v>724</v>
      </c>
      <c r="J28" s="256" t="s">
        <v>751</v>
      </c>
      <c r="K28" s="256"/>
      <c r="L28" s="232" t="s">
        <v>358</v>
      </c>
      <c r="M28" s="231" t="s">
        <v>727</v>
      </c>
      <c r="N28" s="231"/>
      <c r="O28" s="256"/>
      <c r="P28" s="256"/>
      <c r="Q28" s="233">
        <v>2</v>
      </c>
      <c r="R28" s="233" t="s">
        <v>729</v>
      </c>
      <c r="S28" s="233" t="s">
        <v>730</v>
      </c>
      <c r="T28" s="233" t="s">
        <v>729</v>
      </c>
      <c r="U28" s="233"/>
      <c r="V28" s="233"/>
      <c r="W28" s="233"/>
      <c r="X28" s="233"/>
      <c r="Y28" s="233"/>
      <c r="Z28" s="233">
        <v>21</v>
      </c>
      <c r="AA28" s="233"/>
      <c r="AB28" s="233"/>
      <c r="AC28" s="233"/>
      <c r="AD28" s="233">
        <v>2</v>
      </c>
      <c r="AE28" s="234" t="s">
        <v>729</v>
      </c>
      <c r="AF28" s="235"/>
    </row>
    <row r="29" spans="1:32" x14ac:dyDescent="0.25">
      <c r="A29" s="236" t="s">
        <v>723</v>
      </c>
      <c r="B29" s="229" t="s">
        <v>394</v>
      </c>
      <c r="C29" s="237" t="s">
        <v>724</v>
      </c>
      <c r="D29" s="238"/>
      <c r="E29" s="236">
        <v>44791</v>
      </c>
      <c r="F29" s="236"/>
      <c r="G29" s="236"/>
      <c r="H29" s="236"/>
      <c r="I29" s="236" t="s">
        <v>724</v>
      </c>
      <c r="J29" s="239" t="s">
        <v>752</v>
      </c>
      <c r="K29" s="239"/>
      <c r="L29" s="240" t="s">
        <v>323</v>
      </c>
      <c r="M29" s="239" t="s">
        <v>114</v>
      </c>
      <c r="N29" s="239"/>
      <c r="O29" s="239"/>
      <c r="P29" s="239"/>
      <c r="Q29" s="241">
        <v>2</v>
      </c>
      <c r="R29" s="241" t="s">
        <v>729</v>
      </c>
      <c r="S29" s="241" t="s">
        <v>730</v>
      </c>
      <c r="T29" s="241" t="s">
        <v>729</v>
      </c>
      <c r="U29" s="241"/>
      <c r="V29" s="241"/>
      <c r="W29" s="241"/>
      <c r="X29" s="241"/>
      <c r="Y29" s="241"/>
      <c r="Z29" s="241">
        <v>16</v>
      </c>
      <c r="AA29" s="241"/>
      <c r="AB29" s="241"/>
      <c r="AC29" s="241"/>
      <c r="AD29" s="241">
        <v>2</v>
      </c>
      <c r="AE29" s="242" t="s">
        <v>729</v>
      </c>
      <c r="AF29" s="243"/>
    </row>
    <row r="30" spans="1:32" x14ac:dyDescent="0.25">
      <c r="A30" s="229" t="s">
        <v>723</v>
      </c>
      <c r="B30" s="229" t="s">
        <v>394</v>
      </c>
      <c r="C30" s="230" t="s">
        <v>724</v>
      </c>
      <c r="D30" s="244" t="s">
        <v>725</v>
      </c>
      <c r="E30" s="229">
        <v>44797</v>
      </c>
      <c r="F30" s="229"/>
      <c r="G30" s="229"/>
      <c r="H30" s="229"/>
      <c r="I30" s="229" t="s">
        <v>724</v>
      </c>
      <c r="J30" s="244" t="s">
        <v>753</v>
      </c>
      <c r="K30" s="244"/>
      <c r="L30" s="232" t="s">
        <v>358</v>
      </c>
      <c r="M30" s="231" t="s">
        <v>727</v>
      </c>
      <c r="N30" s="231"/>
      <c r="O30" s="244"/>
      <c r="P30" s="244"/>
      <c r="Q30" s="233">
        <v>2</v>
      </c>
      <c r="R30" s="233" t="s">
        <v>729</v>
      </c>
      <c r="S30" s="233" t="s">
        <v>730</v>
      </c>
      <c r="T30" s="233" t="s">
        <v>729</v>
      </c>
      <c r="U30" s="233"/>
      <c r="V30" s="233"/>
      <c r="W30" s="233"/>
      <c r="X30" s="233"/>
      <c r="Y30" s="233"/>
      <c r="Z30" s="233">
        <v>17</v>
      </c>
      <c r="AA30" s="233"/>
      <c r="AB30" s="233"/>
      <c r="AC30" s="233"/>
      <c r="AD30" s="233">
        <v>2</v>
      </c>
      <c r="AE30" s="234" t="s">
        <v>729</v>
      </c>
      <c r="AF30" s="235"/>
    </row>
    <row r="31" spans="1:32" x14ac:dyDescent="0.25">
      <c r="A31" s="236" t="s">
        <v>723</v>
      </c>
      <c r="B31" s="229" t="s">
        <v>394</v>
      </c>
      <c r="C31" s="237" t="s">
        <v>724</v>
      </c>
      <c r="D31" s="238"/>
      <c r="E31" s="236">
        <v>44799</v>
      </c>
      <c r="F31" s="236"/>
      <c r="G31" s="236"/>
      <c r="H31" s="236"/>
      <c r="I31" s="236" t="s">
        <v>724</v>
      </c>
      <c r="J31" s="239" t="s">
        <v>754</v>
      </c>
      <c r="K31" s="239"/>
      <c r="L31" s="240" t="s">
        <v>323</v>
      </c>
      <c r="M31" s="239" t="s">
        <v>114</v>
      </c>
      <c r="N31" s="239"/>
      <c r="O31" s="239"/>
      <c r="P31" s="239"/>
      <c r="Q31" s="241">
        <v>4</v>
      </c>
      <c r="R31" s="241" t="s">
        <v>729</v>
      </c>
      <c r="S31" s="241" t="s">
        <v>730</v>
      </c>
      <c r="T31" s="241" t="s">
        <v>729</v>
      </c>
      <c r="U31" s="241"/>
      <c r="V31" s="241"/>
      <c r="W31" s="241"/>
      <c r="X31" s="241"/>
      <c r="Y31" s="241"/>
      <c r="Z31" s="241">
        <v>15</v>
      </c>
      <c r="AA31" s="241"/>
      <c r="AB31" s="241"/>
      <c r="AC31" s="241"/>
      <c r="AD31" s="241">
        <v>4</v>
      </c>
      <c r="AE31" s="242" t="s">
        <v>729</v>
      </c>
      <c r="AF31" s="243"/>
    </row>
    <row r="32" spans="1:32" x14ac:dyDescent="0.25">
      <c r="A32" s="229" t="s">
        <v>723</v>
      </c>
      <c r="B32" s="229" t="s">
        <v>394</v>
      </c>
      <c r="C32" s="230" t="s">
        <v>724</v>
      </c>
      <c r="D32" s="244" t="s">
        <v>744</v>
      </c>
      <c r="E32" s="249">
        <v>44824</v>
      </c>
      <c r="F32" s="249"/>
      <c r="G32" s="249"/>
      <c r="H32" s="249"/>
      <c r="I32" s="229" t="s">
        <v>724</v>
      </c>
      <c r="J32" s="256" t="s">
        <v>749</v>
      </c>
      <c r="K32" s="256"/>
      <c r="L32" s="232" t="s">
        <v>323</v>
      </c>
      <c r="M32" s="231" t="s">
        <v>75</v>
      </c>
      <c r="N32" s="231"/>
      <c r="O32" s="256"/>
      <c r="P32" s="256"/>
      <c r="Q32" s="233">
        <v>2</v>
      </c>
      <c r="R32" s="233" t="s">
        <v>729</v>
      </c>
      <c r="S32" s="233" t="s">
        <v>730</v>
      </c>
      <c r="T32" s="233" t="s">
        <v>729</v>
      </c>
      <c r="U32" s="233"/>
      <c r="V32" s="233"/>
      <c r="W32" s="233"/>
      <c r="X32" s="233"/>
      <c r="Y32" s="233"/>
      <c r="Z32" s="233">
        <v>14</v>
      </c>
      <c r="AA32" s="233"/>
      <c r="AB32" s="233"/>
      <c r="AC32" s="233"/>
      <c r="AD32" s="233">
        <v>2</v>
      </c>
      <c r="AE32" s="234" t="s">
        <v>729</v>
      </c>
      <c r="AF32" s="235"/>
    </row>
    <row r="33" spans="1:32" x14ac:dyDescent="0.25">
      <c r="A33" s="236" t="s">
        <v>723</v>
      </c>
      <c r="B33" s="229" t="s">
        <v>394</v>
      </c>
      <c r="C33" s="237" t="s">
        <v>724</v>
      </c>
      <c r="D33" s="238" t="s">
        <v>744</v>
      </c>
      <c r="E33" s="245">
        <v>44825</v>
      </c>
      <c r="F33" s="245"/>
      <c r="G33" s="245"/>
      <c r="H33" s="245"/>
      <c r="I33" s="236" t="s">
        <v>724</v>
      </c>
      <c r="J33" s="246" t="s">
        <v>755</v>
      </c>
      <c r="K33" s="246"/>
      <c r="L33" s="240" t="s">
        <v>323</v>
      </c>
      <c r="M33" s="239" t="s">
        <v>75</v>
      </c>
      <c r="N33" s="239"/>
      <c r="O33" s="246"/>
      <c r="P33" s="246"/>
      <c r="Q33" s="241">
        <v>2</v>
      </c>
      <c r="R33" s="241" t="s">
        <v>729</v>
      </c>
      <c r="S33" s="241" t="s">
        <v>730</v>
      </c>
      <c r="T33" s="241" t="s">
        <v>729</v>
      </c>
      <c r="U33" s="241"/>
      <c r="V33" s="241"/>
      <c r="W33" s="241"/>
      <c r="X33" s="241"/>
      <c r="Y33" s="241"/>
      <c r="Z33" s="241">
        <v>20</v>
      </c>
      <c r="AA33" s="241"/>
      <c r="AB33" s="241"/>
      <c r="AC33" s="241"/>
      <c r="AD33" s="241">
        <v>2</v>
      </c>
      <c r="AE33" s="242" t="s">
        <v>729</v>
      </c>
      <c r="AF33" s="243"/>
    </row>
    <row r="34" spans="1:32" x14ac:dyDescent="0.25">
      <c r="A34" s="229" t="s">
        <v>723</v>
      </c>
      <c r="B34" s="229" t="s">
        <v>394</v>
      </c>
      <c r="C34" s="230" t="s">
        <v>724</v>
      </c>
      <c r="D34" s="244" t="s">
        <v>756</v>
      </c>
      <c r="E34" s="249">
        <v>44825</v>
      </c>
      <c r="F34" s="249"/>
      <c r="G34" s="249"/>
      <c r="H34" s="249"/>
      <c r="I34" s="229" t="s">
        <v>724</v>
      </c>
      <c r="J34" s="256" t="s">
        <v>757</v>
      </c>
      <c r="K34" s="256"/>
      <c r="L34" s="232" t="s">
        <v>358</v>
      </c>
      <c r="M34" s="231" t="s">
        <v>727</v>
      </c>
      <c r="N34" s="231"/>
      <c r="O34" s="256"/>
      <c r="P34" s="256"/>
      <c r="Q34" s="233">
        <v>2</v>
      </c>
      <c r="R34" s="233" t="s">
        <v>729</v>
      </c>
      <c r="S34" s="233" t="s">
        <v>730</v>
      </c>
      <c r="T34" s="233" t="s">
        <v>729</v>
      </c>
      <c r="U34" s="233"/>
      <c r="V34" s="233"/>
      <c r="W34" s="233"/>
      <c r="X34" s="233"/>
      <c r="Y34" s="233"/>
      <c r="Z34" s="233">
        <v>12</v>
      </c>
      <c r="AA34" s="233"/>
      <c r="AB34" s="233"/>
      <c r="AC34" s="233"/>
      <c r="AD34" s="233">
        <v>2</v>
      </c>
      <c r="AE34" s="234" t="s">
        <v>729</v>
      </c>
      <c r="AF34" s="235"/>
    </row>
    <row r="35" spans="1:32" x14ac:dyDescent="0.25">
      <c r="A35" s="236" t="s">
        <v>723</v>
      </c>
      <c r="B35" s="229" t="s">
        <v>394</v>
      </c>
      <c r="C35" s="237" t="s">
        <v>724</v>
      </c>
      <c r="D35" s="238" t="s">
        <v>744</v>
      </c>
      <c r="E35" s="245">
        <v>44826</v>
      </c>
      <c r="F35" s="245"/>
      <c r="G35" s="245"/>
      <c r="H35" s="245"/>
      <c r="I35" s="236" t="s">
        <v>724</v>
      </c>
      <c r="J35" s="246" t="s">
        <v>758</v>
      </c>
      <c r="K35" s="246"/>
      <c r="L35" s="240" t="s">
        <v>323</v>
      </c>
      <c r="M35" s="239" t="s">
        <v>75</v>
      </c>
      <c r="N35" s="239"/>
      <c r="O35" s="246"/>
      <c r="P35" s="246"/>
      <c r="Q35" s="241">
        <v>2</v>
      </c>
      <c r="R35" s="241" t="s">
        <v>729</v>
      </c>
      <c r="S35" s="241" t="s">
        <v>730</v>
      </c>
      <c r="T35" s="241" t="s">
        <v>729</v>
      </c>
      <c r="U35" s="241"/>
      <c r="V35" s="241"/>
      <c r="W35" s="241"/>
      <c r="X35" s="241"/>
      <c r="Y35" s="241"/>
      <c r="Z35" s="241">
        <v>13</v>
      </c>
      <c r="AA35" s="241"/>
      <c r="AB35" s="241"/>
      <c r="AC35" s="241"/>
      <c r="AD35" s="241">
        <v>2</v>
      </c>
      <c r="AE35" s="242" t="s">
        <v>729</v>
      </c>
      <c r="AF35" s="243"/>
    </row>
    <row r="36" spans="1:32" x14ac:dyDescent="0.25">
      <c r="A36" s="229" t="s">
        <v>723</v>
      </c>
      <c r="B36" s="229" t="s">
        <v>394</v>
      </c>
      <c r="C36" s="230" t="s">
        <v>724</v>
      </c>
      <c r="D36" s="244" t="s">
        <v>759</v>
      </c>
      <c r="E36" s="249">
        <v>44826</v>
      </c>
      <c r="F36" s="249"/>
      <c r="G36" s="249"/>
      <c r="H36" s="249"/>
      <c r="I36" s="229" t="s">
        <v>724</v>
      </c>
      <c r="J36" s="256" t="s">
        <v>760</v>
      </c>
      <c r="K36" s="256"/>
      <c r="L36" s="232" t="s">
        <v>323</v>
      </c>
      <c r="M36" s="231" t="s">
        <v>26</v>
      </c>
      <c r="N36" s="231"/>
      <c r="O36" s="256"/>
      <c r="P36" s="256"/>
      <c r="Q36" s="233">
        <v>2</v>
      </c>
      <c r="R36" s="233" t="s">
        <v>729</v>
      </c>
      <c r="S36" s="233" t="s">
        <v>730</v>
      </c>
      <c r="T36" s="233" t="s">
        <v>729</v>
      </c>
      <c r="U36" s="233"/>
      <c r="V36" s="233"/>
      <c r="W36" s="233"/>
      <c r="X36" s="233"/>
      <c r="Y36" s="233"/>
      <c r="Z36" s="233">
        <v>15</v>
      </c>
      <c r="AA36" s="233"/>
      <c r="AB36" s="233"/>
      <c r="AC36" s="233"/>
      <c r="AD36" s="233">
        <v>2</v>
      </c>
      <c r="AE36" s="234" t="s">
        <v>729</v>
      </c>
      <c r="AF36" s="235"/>
    </row>
    <row r="37" spans="1:32" x14ac:dyDescent="0.25">
      <c r="A37" s="236" t="s">
        <v>723</v>
      </c>
      <c r="B37" s="229" t="s">
        <v>394</v>
      </c>
      <c r="C37" s="237" t="s">
        <v>724</v>
      </c>
      <c r="D37" s="239" t="s">
        <v>756</v>
      </c>
      <c r="E37" s="248">
        <v>44853</v>
      </c>
      <c r="F37" s="248"/>
      <c r="G37" s="248"/>
      <c r="H37" s="248"/>
      <c r="I37" s="236" t="s">
        <v>724</v>
      </c>
      <c r="J37" s="240" t="s">
        <v>761</v>
      </c>
      <c r="K37" s="240"/>
      <c r="L37" s="240" t="s">
        <v>358</v>
      </c>
      <c r="M37" s="239" t="s">
        <v>727</v>
      </c>
      <c r="N37" s="239"/>
      <c r="O37" s="240"/>
      <c r="P37" s="240"/>
      <c r="Q37" s="241">
        <v>2</v>
      </c>
      <c r="R37" s="241" t="s">
        <v>729</v>
      </c>
      <c r="S37" s="241" t="s">
        <v>730</v>
      </c>
      <c r="T37" s="241" t="s">
        <v>729</v>
      </c>
      <c r="U37" s="241"/>
      <c r="V37" s="241"/>
      <c r="W37" s="241"/>
      <c r="X37" s="241"/>
      <c r="Y37" s="241"/>
      <c r="Z37" s="241">
        <v>17</v>
      </c>
      <c r="AA37" s="241"/>
      <c r="AB37" s="241"/>
      <c r="AC37" s="241"/>
      <c r="AD37" s="241">
        <v>2</v>
      </c>
      <c r="AE37" s="242" t="s">
        <v>729</v>
      </c>
      <c r="AF37" s="243"/>
    </row>
    <row r="38" spans="1:32" x14ac:dyDescent="0.25">
      <c r="A38" s="229" t="s">
        <v>723</v>
      </c>
      <c r="B38" s="229" t="s">
        <v>394</v>
      </c>
      <c r="C38" s="230" t="s">
        <v>724</v>
      </c>
      <c r="D38" s="231" t="s">
        <v>756</v>
      </c>
      <c r="E38" s="247">
        <v>44874</v>
      </c>
      <c r="F38" s="247"/>
      <c r="G38" s="247"/>
      <c r="H38" s="247"/>
      <c r="I38" s="229" t="s">
        <v>724</v>
      </c>
      <c r="J38" s="232" t="s">
        <v>762</v>
      </c>
      <c r="K38" s="232"/>
      <c r="L38" s="232" t="s">
        <v>358</v>
      </c>
      <c r="M38" s="231" t="s">
        <v>727</v>
      </c>
      <c r="N38" s="231"/>
      <c r="O38" s="232"/>
      <c r="P38" s="232"/>
      <c r="Q38" s="233">
        <v>2</v>
      </c>
      <c r="R38" s="233" t="s">
        <v>729</v>
      </c>
      <c r="S38" s="233" t="s">
        <v>730</v>
      </c>
      <c r="T38" s="233" t="s">
        <v>729</v>
      </c>
      <c r="U38" s="233"/>
      <c r="V38" s="233"/>
      <c r="W38" s="233"/>
      <c r="X38" s="233"/>
      <c r="Y38" s="233"/>
      <c r="Z38" s="233">
        <v>19</v>
      </c>
      <c r="AA38" s="233"/>
      <c r="AB38" s="233"/>
      <c r="AC38" s="233"/>
      <c r="AD38" s="233">
        <v>2</v>
      </c>
      <c r="AE38" s="234" t="s">
        <v>729</v>
      </c>
      <c r="AF38" s="235"/>
    </row>
    <row r="39" spans="1:32" x14ac:dyDescent="0.25">
      <c r="A39" s="236" t="s">
        <v>723</v>
      </c>
      <c r="B39" s="229" t="s">
        <v>394</v>
      </c>
      <c r="C39" s="237" t="s">
        <v>724</v>
      </c>
      <c r="D39" s="238" t="s">
        <v>742</v>
      </c>
      <c r="E39" s="236">
        <v>44881</v>
      </c>
      <c r="F39" s="236"/>
      <c r="G39" s="236"/>
      <c r="H39" s="236"/>
      <c r="I39" s="236" t="s">
        <v>724</v>
      </c>
      <c r="J39" s="239" t="s">
        <v>763</v>
      </c>
      <c r="K39" s="239"/>
      <c r="L39" s="240" t="s">
        <v>323</v>
      </c>
      <c r="M39" s="239" t="s">
        <v>114</v>
      </c>
      <c r="N39" s="239"/>
      <c r="O39" s="239"/>
      <c r="P39" s="239"/>
      <c r="Q39" s="241">
        <v>4</v>
      </c>
      <c r="R39" s="241" t="s">
        <v>729</v>
      </c>
      <c r="S39" s="241" t="s">
        <v>730</v>
      </c>
      <c r="T39" s="241" t="s">
        <v>729</v>
      </c>
      <c r="U39" s="241"/>
      <c r="V39" s="241"/>
      <c r="W39" s="241"/>
      <c r="X39" s="241"/>
      <c r="Y39" s="241"/>
      <c r="Z39" s="241">
        <v>70</v>
      </c>
      <c r="AA39" s="241"/>
      <c r="AB39" s="241"/>
      <c r="AC39" s="241"/>
      <c r="AD39" s="241">
        <v>4</v>
      </c>
      <c r="AE39" s="242" t="s">
        <v>729</v>
      </c>
      <c r="AF39" s="243"/>
    </row>
    <row r="40" spans="1:32" x14ac:dyDescent="0.25">
      <c r="A40" s="229" t="s">
        <v>723</v>
      </c>
      <c r="B40" s="229" t="s">
        <v>394</v>
      </c>
      <c r="C40" s="230" t="s">
        <v>724</v>
      </c>
      <c r="D40" s="244" t="s">
        <v>742</v>
      </c>
      <c r="E40" s="229">
        <v>44882</v>
      </c>
      <c r="F40" s="229"/>
      <c r="G40" s="229"/>
      <c r="H40" s="229"/>
      <c r="I40" s="229" t="s">
        <v>724</v>
      </c>
      <c r="J40" s="231" t="s">
        <v>764</v>
      </c>
      <c r="K40" s="231"/>
      <c r="L40" s="232" t="s">
        <v>323</v>
      </c>
      <c r="M40" s="231" t="s">
        <v>114</v>
      </c>
      <c r="N40" s="231"/>
      <c r="O40" s="231"/>
      <c r="P40" s="231"/>
      <c r="Q40" s="233">
        <v>4</v>
      </c>
      <c r="R40" s="233" t="s">
        <v>729</v>
      </c>
      <c r="S40" s="233" t="s">
        <v>730</v>
      </c>
      <c r="T40" s="233" t="s">
        <v>729</v>
      </c>
      <c r="U40" s="233"/>
      <c r="V40" s="233"/>
      <c r="W40" s="233"/>
      <c r="X40" s="233"/>
      <c r="Y40" s="233"/>
      <c r="Z40" s="233">
        <v>17</v>
      </c>
      <c r="AA40" s="233"/>
      <c r="AB40" s="233"/>
      <c r="AC40" s="233"/>
      <c r="AD40" s="233">
        <v>4</v>
      </c>
      <c r="AE40" s="234" t="s">
        <v>729</v>
      </c>
      <c r="AF40" s="235"/>
    </row>
    <row r="41" spans="1:32" x14ac:dyDescent="0.25">
      <c r="A41" s="236" t="s">
        <v>723</v>
      </c>
      <c r="B41" s="229" t="s">
        <v>394</v>
      </c>
      <c r="C41" s="237" t="s">
        <v>724</v>
      </c>
      <c r="D41" s="238" t="s">
        <v>742</v>
      </c>
      <c r="E41" s="236">
        <v>44883</v>
      </c>
      <c r="F41" s="236"/>
      <c r="G41" s="236"/>
      <c r="H41" s="236"/>
      <c r="I41" s="236" t="s">
        <v>724</v>
      </c>
      <c r="J41" s="239" t="s">
        <v>765</v>
      </c>
      <c r="K41" s="239"/>
      <c r="L41" s="240" t="s">
        <v>323</v>
      </c>
      <c r="M41" s="239" t="s">
        <v>114</v>
      </c>
      <c r="N41" s="239"/>
      <c r="O41" s="239"/>
      <c r="P41" s="239"/>
      <c r="Q41" s="241">
        <v>4</v>
      </c>
      <c r="R41" s="241" t="s">
        <v>729</v>
      </c>
      <c r="S41" s="241" t="s">
        <v>730</v>
      </c>
      <c r="T41" s="241" t="s">
        <v>729</v>
      </c>
      <c r="U41" s="241"/>
      <c r="V41" s="241"/>
      <c r="W41" s="241"/>
      <c r="X41" s="241"/>
      <c r="Y41" s="241"/>
      <c r="Z41" s="241">
        <v>25</v>
      </c>
      <c r="AA41" s="241"/>
      <c r="AB41" s="241"/>
      <c r="AC41" s="241"/>
      <c r="AD41" s="241">
        <v>4</v>
      </c>
      <c r="AE41" s="242" t="s">
        <v>729</v>
      </c>
      <c r="AF41" s="243"/>
    </row>
    <row r="42" spans="1:32" x14ac:dyDescent="0.25">
      <c r="A42" s="229" t="s">
        <v>723</v>
      </c>
      <c r="B42" s="229" t="s">
        <v>394</v>
      </c>
      <c r="C42" s="230" t="s">
        <v>724</v>
      </c>
      <c r="D42" s="244" t="s">
        <v>90</v>
      </c>
      <c r="E42" s="229">
        <v>44889</v>
      </c>
      <c r="F42" s="229"/>
      <c r="G42" s="229"/>
      <c r="H42" s="229"/>
      <c r="I42" s="229" t="s">
        <v>724</v>
      </c>
      <c r="J42" s="231" t="s">
        <v>741</v>
      </c>
      <c r="K42" s="231"/>
      <c r="L42" s="232" t="s">
        <v>323</v>
      </c>
      <c r="M42" s="231" t="s">
        <v>113</v>
      </c>
      <c r="N42" s="231"/>
      <c r="O42" s="231"/>
      <c r="P42" s="231"/>
      <c r="Q42" s="233">
        <v>2</v>
      </c>
      <c r="R42" s="233" t="s">
        <v>729</v>
      </c>
      <c r="S42" s="233" t="s">
        <v>730</v>
      </c>
      <c r="T42" s="233" t="s">
        <v>729</v>
      </c>
      <c r="U42" s="233"/>
      <c r="V42" s="233"/>
      <c r="W42" s="233"/>
      <c r="X42" s="233"/>
      <c r="Y42" s="233"/>
      <c r="Z42" s="233">
        <v>24</v>
      </c>
      <c r="AA42" s="233"/>
      <c r="AB42" s="233"/>
      <c r="AC42" s="233"/>
      <c r="AD42" s="233">
        <v>2</v>
      </c>
      <c r="AE42" s="234" t="s">
        <v>729</v>
      </c>
      <c r="AF42" s="235"/>
    </row>
    <row r="43" spans="1:32" x14ac:dyDescent="0.25">
      <c r="A43" s="236" t="s">
        <v>723</v>
      </c>
      <c r="B43" s="229" t="s">
        <v>394</v>
      </c>
      <c r="C43" s="237" t="s">
        <v>724</v>
      </c>
      <c r="D43" s="238" t="s">
        <v>756</v>
      </c>
      <c r="E43" s="236">
        <v>44902</v>
      </c>
      <c r="F43" s="236"/>
      <c r="G43" s="236"/>
      <c r="H43" s="236"/>
      <c r="I43" s="236" t="s">
        <v>724</v>
      </c>
      <c r="J43" s="239" t="s">
        <v>766</v>
      </c>
      <c r="K43" s="239"/>
      <c r="L43" s="240" t="s">
        <v>358</v>
      </c>
      <c r="M43" s="239" t="s">
        <v>727</v>
      </c>
      <c r="N43" s="239"/>
      <c r="O43" s="239"/>
      <c r="P43" s="239"/>
      <c r="Q43" s="241">
        <v>2</v>
      </c>
      <c r="R43" s="241" t="s">
        <v>729</v>
      </c>
      <c r="S43" s="241" t="s">
        <v>730</v>
      </c>
      <c r="T43" s="241" t="s">
        <v>729</v>
      </c>
      <c r="U43" s="241"/>
      <c r="V43" s="241"/>
      <c r="W43" s="241"/>
      <c r="X43" s="241"/>
      <c r="Y43" s="241"/>
      <c r="Z43" s="257">
        <v>19</v>
      </c>
      <c r="AA43" s="257"/>
      <c r="AB43" s="257"/>
      <c r="AC43" s="257"/>
      <c r="AD43" s="241">
        <v>2</v>
      </c>
      <c r="AE43" s="242" t="s">
        <v>729</v>
      </c>
      <c r="AF43" s="243"/>
    </row>
    <row r="44" spans="1:32" x14ac:dyDescent="0.25">
      <c r="A44" s="229" t="s">
        <v>767</v>
      </c>
      <c r="B44" s="229" t="s">
        <v>394</v>
      </c>
      <c r="C44" s="230" t="s">
        <v>724</v>
      </c>
      <c r="D44" s="231"/>
      <c r="E44" s="229">
        <v>44595</v>
      </c>
      <c r="F44" s="229"/>
      <c r="G44" s="229"/>
      <c r="H44" s="229"/>
      <c r="I44" s="229" t="s">
        <v>724</v>
      </c>
      <c r="J44" s="231" t="s">
        <v>768</v>
      </c>
      <c r="K44" s="231"/>
      <c r="L44" s="232" t="s">
        <v>323</v>
      </c>
      <c r="M44" s="231" t="s">
        <v>114</v>
      </c>
      <c r="N44" s="231"/>
      <c r="O44" s="231"/>
      <c r="P44" s="231"/>
      <c r="Q44" s="233">
        <v>2</v>
      </c>
      <c r="R44" s="233" t="s">
        <v>729</v>
      </c>
      <c r="S44" s="233" t="s">
        <v>730</v>
      </c>
      <c r="T44" s="233" t="s">
        <v>729</v>
      </c>
      <c r="U44" s="233"/>
      <c r="V44" s="233"/>
      <c r="W44" s="233"/>
      <c r="X44" s="233"/>
      <c r="Y44" s="233"/>
      <c r="Z44" s="233">
        <v>7</v>
      </c>
      <c r="AA44" s="233"/>
      <c r="AB44" s="233"/>
      <c r="AC44" s="233"/>
      <c r="AD44" s="233">
        <v>2</v>
      </c>
      <c r="AE44" s="234" t="s">
        <v>729</v>
      </c>
      <c r="AF44" s="235"/>
    </row>
    <row r="45" spans="1:32" x14ac:dyDescent="0.25">
      <c r="A45" s="236" t="s">
        <v>767</v>
      </c>
      <c r="B45" s="229" t="s">
        <v>394</v>
      </c>
      <c r="C45" s="237" t="s">
        <v>724</v>
      </c>
      <c r="D45" s="239"/>
      <c r="E45" s="236">
        <v>44623</v>
      </c>
      <c r="F45" s="236"/>
      <c r="G45" s="236"/>
      <c r="H45" s="236"/>
      <c r="I45" s="236" t="s">
        <v>724</v>
      </c>
      <c r="J45" s="239" t="s">
        <v>769</v>
      </c>
      <c r="K45" s="239"/>
      <c r="L45" s="240" t="s">
        <v>323</v>
      </c>
      <c r="M45" s="239" t="s">
        <v>114</v>
      </c>
      <c r="N45" s="239"/>
      <c r="O45" s="239"/>
      <c r="P45" s="239"/>
      <c r="Q45" s="241">
        <v>2</v>
      </c>
      <c r="R45" s="241" t="s">
        <v>729</v>
      </c>
      <c r="S45" s="241" t="s">
        <v>730</v>
      </c>
      <c r="T45" s="241" t="s">
        <v>729</v>
      </c>
      <c r="U45" s="241"/>
      <c r="V45" s="241"/>
      <c r="W45" s="241"/>
      <c r="X45" s="241"/>
      <c r="Y45" s="241"/>
      <c r="Z45" s="241">
        <v>6</v>
      </c>
      <c r="AA45" s="241"/>
      <c r="AB45" s="241"/>
      <c r="AC45" s="241"/>
      <c r="AD45" s="241">
        <v>2</v>
      </c>
      <c r="AE45" s="242" t="s">
        <v>729</v>
      </c>
      <c r="AF45" s="243"/>
    </row>
    <row r="46" spans="1:32" x14ac:dyDescent="0.25">
      <c r="A46" s="229" t="s">
        <v>767</v>
      </c>
      <c r="B46" s="229" t="s">
        <v>394</v>
      </c>
      <c r="C46" s="230" t="s">
        <v>724</v>
      </c>
      <c r="D46" s="231" t="s">
        <v>770</v>
      </c>
      <c r="E46" s="249">
        <v>44659</v>
      </c>
      <c r="F46" s="249"/>
      <c r="G46" s="249"/>
      <c r="H46" s="249"/>
      <c r="I46" s="229" t="s">
        <v>724</v>
      </c>
      <c r="J46" s="256" t="s">
        <v>771</v>
      </c>
      <c r="K46" s="256"/>
      <c r="L46" s="232" t="s">
        <v>323</v>
      </c>
      <c r="M46" s="231" t="s">
        <v>112</v>
      </c>
      <c r="N46" s="231"/>
      <c r="O46" s="256"/>
      <c r="P46" s="256"/>
      <c r="Q46" s="233">
        <v>2</v>
      </c>
      <c r="R46" s="233" t="s">
        <v>729</v>
      </c>
      <c r="S46" s="233" t="s">
        <v>730</v>
      </c>
      <c r="T46" s="233" t="s">
        <v>729</v>
      </c>
      <c r="U46" s="233"/>
      <c r="V46" s="233"/>
      <c r="W46" s="233"/>
      <c r="X46" s="233"/>
      <c r="Y46" s="233"/>
      <c r="Z46" s="233">
        <v>22</v>
      </c>
      <c r="AA46" s="233"/>
      <c r="AB46" s="233"/>
      <c r="AC46" s="233"/>
      <c r="AD46" s="233">
        <v>2</v>
      </c>
      <c r="AE46" s="234" t="s">
        <v>729</v>
      </c>
      <c r="AF46" s="235"/>
    </row>
    <row r="47" spans="1:32" x14ac:dyDescent="0.25">
      <c r="A47" s="236" t="s">
        <v>767</v>
      </c>
      <c r="B47" s="229" t="s">
        <v>394</v>
      </c>
      <c r="C47" s="237" t="s">
        <v>724</v>
      </c>
      <c r="D47" s="238" t="s">
        <v>772</v>
      </c>
      <c r="E47" s="245">
        <v>44671</v>
      </c>
      <c r="F47" s="245"/>
      <c r="G47" s="245"/>
      <c r="H47" s="245"/>
      <c r="I47" s="236" t="s">
        <v>724</v>
      </c>
      <c r="J47" s="246" t="s">
        <v>773</v>
      </c>
      <c r="K47" s="246"/>
      <c r="L47" s="240" t="s">
        <v>358</v>
      </c>
      <c r="M47" s="239" t="s">
        <v>727</v>
      </c>
      <c r="N47" s="239"/>
      <c r="O47" s="246"/>
      <c r="P47" s="246"/>
      <c r="Q47" s="241">
        <v>2</v>
      </c>
      <c r="R47" s="241" t="s">
        <v>729</v>
      </c>
      <c r="S47" s="241" t="s">
        <v>730</v>
      </c>
      <c r="T47" s="241" t="s">
        <v>729</v>
      </c>
      <c r="U47" s="241"/>
      <c r="V47" s="241"/>
      <c r="W47" s="241"/>
      <c r="X47" s="241"/>
      <c r="Y47" s="241"/>
      <c r="Z47" s="241">
        <v>67</v>
      </c>
      <c r="AA47" s="241"/>
      <c r="AB47" s="241"/>
      <c r="AC47" s="241"/>
      <c r="AD47" s="241">
        <v>2</v>
      </c>
      <c r="AE47" s="242" t="s">
        <v>729</v>
      </c>
      <c r="AF47" s="243"/>
    </row>
    <row r="48" spans="1:32" x14ac:dyDescent="0.25">
      <c r="A48" s="229" t="s">
        <v>767</v>
      </c>
      <c r="B48" s="229" t="s">
        <v>394</v>
      </c>
      <c r="C48" s="230" t="s">
        <v>724</v>
      </c>
      <c r="D48" s="231" t="s">
        <v>90</v>
      </c>
      <c r="E48" s="229">
        <v>44669</v>
      </c>
      <c r="F48" s="229"/>
      <c r="G48" s="229"/>
      <c r="H48" s="229"/>
      <c r="I48" s="229" t="s">
        <v>724</v>
      </c>
      <c r="J48" s="244" t="s">
        <v>774</v>
      </c>
      <c r="K48" s="244"/>
      <c r="L48" s="232" t="s">
        <v>323</v>
      </c>
      <c r="M48" s="231" t="s">
        <v>114</v>
      </c>
      <c r="N48" s="231"/>
      <c r="O48" s="244"/>
      <c r="P48" s="244"/>
      <c r="Q48" s="233">
        <v>2</v>
      </c>
      <c r="R48" s="233" t="s">
        <v>729</v>
      </c>
      <c r="S48" s="233" t="s">
        <v>730</v>
      </c>
      <c r="T48" s="233" t="s">
        <v>729</v>
      </c>
      <c r="U48" s="233"/>
      <c r="V48" s="233"/>
      <c r="W48" s="233"/>
      <c r="X48" s="233"/>
      <c r="Y48" s="233"/>
      <c r="Z48" s="233">
        <v>19</v>
      </c>
      <c r="AA48" s="233"/>
      <c r="AB48" s="233"/>
      <c r="AC48" s="233"/>
      <c r="AD48" s="233">
        <v>2</v>
      </c>
      <c r="AE48" s="234" t="s">
        <v>729</v>
      </c>
      <c r="AF48" s="235"/>
    </row>
    <row r="49" spans="1:32" x14ac:dyDescent="0.25">
      <c r="A49" s="236" t="s">
        <v>767</v>
      </c>
      <c r="B49" s="229" t="s">
        <v>394</v>
      </c>
      <c r="C49" s="237" t="s">
        <v>724</v>
      </c>
      <c r="D49" s="238" t="s">
        <v>775</v>
      </c>
      <c r="E49" s="245">
        <v>44699</v>
      </c>
      <c r="F49" s="245"/>
      <c r="G49" s="245"/>
      <c r="H49" s="245"/>
      <c r="I49" s="236" t="s">
        <v>724</v>
      </c>
      <c r="J49" s="246" t="s">
        <v>776</v>
      </c>
      <c r="K49" s="246"/>
      <c r="L49" s="240" t="s">
        <v>358</v>
      </c>
      <c r="M49" s="239" t="s">
        <v>727</v>
      </c>
      <c r="N49" s="239"/>
      <c r="O49" s="246"/>
      <c r="P49" s="246"/>
      <c r="Q49" s="241">
        <v>2</v>
      </c>
      <c r="R49" s="241" t="s">
        <v>729</v>
      </c>
      <c r="S49" s="241" t="s">
        <v>730</v>
      </c>
      <c r="T49" s="241" t="s">
        <v>729</v>
      </c>
      <c r="U49" s="241"/>
      <c r="V49" s="241"/>
      <c r="W49" s="241"/>
      <c r="X49" s="241"/>
      <c r="Y49" s="241"/>
      <c r="Z49" s="241">
        <v>46</v>
      </c>
      <c r="AA49" s="241"/>
      <c r="AB49" s="241"/>
      <c r="AC49" s="241"/>
      <c r="AD49" s="241">
        <v>2</v>
      </c>
      <c r="AE49" s="242" t="s">
        <v>729</v>
      </c>
      <c r="AF49" s="243"/>
    </row>
    <row r="50" spans="1:32" x14ac:dyDescent="0.25">
      <c r="A50" s="229" t="s">
        <v>767</v>
      </c>
      <c r="B50" s="229" t="s">
        <v>394</v>
      </c>
      <c r="C50" s="230" t="s">
        <v>724</v>
      </c>
      <c r="D50" s="244" t="s">
        <v>777</v>
      </c>
      <c r="E50" s="249">
        <v>44734</v>
      </c>
      <c r="F50" s="249"/>
      <c r="G50" s="249"/>
      <c r="H50" s="249"/>
      <c r="I50" s="229" t="s">
        <v>724</v>
      </c>
      <c r="J50" s="256" t="s">
        <v>778</v>
      </c>
      <c r="K50" s="256"/>
      <c r="L50" s="232" t="s">
        <v>358</v>
      </c>
      <c r="M50" s="231" t="s">
        <v>727</v>
      </c>
      <c r="N50" s="231"/>
      <c r="O50" s="256"/>
      <c r="P50" s="256"/>
      <c r="Q50" s="233">
        <v>2</v>
      </c>
      <c r="R50" s="233" t="s">
        <v>729</v>
      </c>
      <c r="S50" s="233" t="s">
        <v>730</v>
      </c>
      <c r="T50" s="233" t="s">
        <v>729</v>
      </c>
      <c r="U50" s="233"/>
      <c r="V50" s="233"/>
      <c r="W50" s="233"/>
      <c r="X50" s="233"/>
      <c r="Y50" s="233"/>
      <c r="Z50" s="233">
        <v>12</v>
      </c>
      <c r="AA50" s="233"/>
      <c r="AB50" s="233"/>
      <c r="AC50" s="233"/>
      <c r="AD50" s="233">
        <v>2</v>
      </c>
      <c r="AE50" s="234" t="s">
        <v>729</v>
      </c>
      <c r="AF50" s="235"/>
    </row>
    <row r="51" spans="1:32" x14ac:dyDescent="0.25">
      <c r="A51" s="236" t="s">
        <v>767</v>
      </c>
      <c r="B51" s="229" t="s">
        <v>394</v>
      </c>
      <c r="C51" s="237" t="s">
        <v>724</v>
      </c>
      <c r="D51" s="239"/>
      <c r="E51" s="236">
        <v>44819</v>
      </c>
      <c r="F51" s="236"/>
      <c r="G51" s="236"/>
      <c r="H51" s="236"/>
      <c r="I51" s="236" t="s">
        <v>724</v>
      </c>
      <c r="J51" s="239" t="s">
        <v>779</v>
      </c>
      <c r="K51" s="239"/>
      <c r="L51" s="240" t="s">
        <v>323</v>
      </c>
      <c r="M51" s="239" t="s">
        <v>114</v>
      </c>
      <c r="N51" s="239"/>
      <c r="O51" s="239"/>
      <c r="P51" s="239"/>
      <c r="Q51" s="241">
        <v>2</v>
      </c>
      <c r="R51" s="241" t="s">
        <v>729</v>
      </c>
      <c r="S51" s="241" t="s">
        <v>730</v>
      </c>
      <c r="T51" s="241" t="s">
        <v>729</v>
      </c>
      <c r="U51" s="241"/>
      <c r="V51" s="241"/>
      <c r="W51" s="241"/>
      <c r="X51" s="241"/>
      <c r="Y51" s="241"/>
      <c r="Z51" s="241">
        <v>15</v>
      </c>
      <c r="AA51" s="241"/>
      <c r="AB51" s="241"/>
      <c r="AC51" s="241"/>
      <c r="AD51" s="241">
        <v>2</v>
      </c>
      <c r="AE51" s="242" t="s">
        <v>729</v>
      </c>
      <c r="AF51" s="243"/>
    </row>
    <row r="52" spans="1:32" x14ac:dyDescent="0.25">
      <c r="A52" s="229" t="s">
        <v>767</v>
      </c>
      <c r="B52" s="229" t="s">
        <v>394</v>
      </c>
      <c r="C52" s="230" t="s">
        <v>724</v>
      </c>
      <c r="D52" s="244"/>
      <c r="E52" s="249">
        <v>44819</v>
      </c>
      <c r="F52" s="249"/>
      <c r="G52" s="249"/>
      <c r="H52" s="249"/>
      <c r="I52" s="229" t="s">
        <v>724</v>
      </c>
      <c r="J52" s="256" t="s">
        <v>780</v>
      </c>
      <c r="K52" s="256"/>
      <c r="L52" s="232" t="s">
        <v>358</v>
      </c>
      <c r="M52" s="231" t="s">
        <v>727</v>
      </c>
      <c r="N52" s="231"/>
      <c r="O52" s="256"/>
      <c r="P52" s="256"/>
      <c r="Q52" s="233">
        <v>2</v>
      </c>
      <c r="R52" s="233" t="s">
        <v>729</v>
      </c>
      <c r="S52" s="233" t="s">
        <v>730</v>
      </c>
      <c r="T52" s="233" t="s">
        <v>729</v>
      </c>
      <c r="U52" s="233"/>
      <c r="V52" s="233"/>
      <c r="W52" s="233"/>
      <c r="X52" s="233"/>
      <c r="Y52" s="233"/>
      <c r="Z52" s="233">
        <v>31</v>
      </c>
      <c r="AA52" s="233"/>
      <c r="AB52" s="233"/>
      <c r="AC52" s="233"/>
      <c r="AD52" s="233">
        <v>2</v>
      </c>
      <c r="AE52" s="234" t="s">
        <v>729</v>
      </c>
      <c r="AF52" s="235"/>
    </row>
    <row r="53" spans="1:32" x14ac:dyDescent="0.25">
      <c r="A53" s="236" t="s">
        <v>767</v>
      </c>
      <c r="B53" s="229" t="s">
        <v>394</v>
      </c>
      <c r="C53" s="237" t="s">
        <v>724</v>
      </c>
      <c r="D53" s="238" t="s">
        <v>90</v>
      </c>
      <c r="E53" s="245">
        <v>44805</v>
      </c>
      <c r="F53" s="245"/>
      <c r="G53" s="245"/>
      <c r="H53" s="245"/>
      <c r="I53" s="236" t="s">
        <v>724</v>
      </c>
      <c r="J53" s="246" t="s">
        <v>781</v>
      </c>
      <c r="K53" s="246"/>
      <c r="L53" s="240" t="s">
        <v>323</v>
      </c>
      <c r="M53" s="239" t="s">
        <v>56</v>
      </c>
      <c r="N53" s="239"/>
      <c r="O53" s="246"/>
      <c r="P53" s="246"/>
      <c r="Q53" s="241">
        <v>4</v>
      </c>
      <c r="R53" s="241" t="s">
        <v>729</v>
      </c>
      <c r="S53" s="241" t="s">
        <v>730</v>
      </c>
      <c r="T53" s="241" t="s">
        <v>729</v>
      </c>
      <c r="U53" s="241"/>
      <c r="V53" s="241"/>
      <c r="W53" s="241"/>
      <c r="X53" s="241"/>
      <c r="Y53" s="241"/>
      <c r="Z53" s="257">
        <v>43</v>
      </c>
      <c r="AA53" s="257"/>
      <c r="AB53" s="257"/>
      <c r="AC53" s="257"/>
      <c r="AD53" s="241">
        <v>4</v>
      </c>
      <c r="AE53" s="242" t="s">
        <v>729</v>
      </c>
      <c r="AF53" s="243"/>
    </row>
    <row r="54" spans="1:32" x14ac:dyDescent="0.25">
      <c r="A54" s="229" t="s">
        <v>782</v>
      </c>
      <c r="B54" s="229" t="s">
        <v>394</v>
      </c>
      <c r="C54" s="230" t="s">
        <v>724</v>
      </c>
      <c r="D54" s="231" t="s">
        <v>783</v>
      </c>
      <c r="E54" s="229">
        <v>44600</v>
      </c>
      <c r="F54" s="229"/>
      <c r="G54" s="229"/>
      <c r="H54" s="229"/>
      <c r="I54" s="229" t="s">
        <v>724</v>
      </c>
      <c r="J54" s="231" t="s">
        <v>784</v>
      </c>
      <c r="K54" s="231"/>
      <c r="L54" s="232" t="s">
        <v>358</v>
      </c>
      <c r="M54" s="231" t="s">
        <v>727</v>
      </c>
      <c r="N54" s="231"/>
      <c r="O54" s="231"/>
      <c r="P54" s="231"/>
      <c r="Q54" s="233">
        <v>2</v>
      </c>
      <c r="R54" s="233" t="s">
        <v>729</v>
      </c>
      <c r="S54" s="233" t="s">
        <v>730</v>
      </c>
      <c r="T54" s="233" t="s">
        <v>729</v>
      </c>
      <c r="U54" s="233"/>
      <c r="V54" s="233"/>
      <c r="W54" s="233"/>
      <c r="X54" s="233"/>
      <c r="Y54" s="233"/>
      <c r="Z54" s="233">
        <v>59</v>
      </c>
      <c r="AA54" s="233"/>
      <c r="AB54" s="233"/>
      <c r="AC54" s="233"/>
      <c r="AD54" s="233">
        <v>2</v>
      </c>
      <c r="AE54" s="234" t="s">
        <v>729</v>
      </c>
      <c r="AF54" s="235"/>
    </row>
    <row r="55" spans="1:32" x14ac:dyDescent="0.25">
      <c r="A55" s="236" t="s">
        <v>782</v>
      </c>
      <c r="B55" s="229" t="s">
        <v>394</v>
      </c>
      <c r="C55" s="237" t="s">
        <v>724</v>
      </c>
      <c r="D55" s="239" t="s">
        <v>783</v>
      </c>
      <c r="E55" s="236">
        <v>44607</v>
      </c>
      <c r="F55" s="236"/>
      <c r="G55" s="236"/>
      <c r="H55" s="236"/>
      <c r="I55" s="236" t="s">
        <v>724</v>
      </c>
      <c r="J55" s="239" t="s">
        <v>784</v>
      </c>
      <c r="K55" s="239"/>
      <c r="L55" s="240" t="s">
        <v>323</v>
      </c>
      <c r="M55" s="239" t="s">
        <v>114</v>
      </c>
      <c r="N55" s="239"/>
      <c r="O55" s="239"/>
      <c r="P55" s="239"/>
      <c r="Q55" s="241">
        <v>2</v>
      </c>
      <c r="R55" s="241" t="s">
        <v>729</v>
      </c>
      <c r="S55" s="241" t="s">
        <v>730</v>
      </c>
      <c r="T55" s="241" t="s">
        <v>729</v>
      </c>
      <c r="U55" s="241"/>
      <c r="V55" s="241"/>
      <c r="W55" s="241"/>
      <c r="X55" s="241"/>
      <c r="Y55" s="241"/>
      <c r="Z55" s="241">
        <v>37</v>
      </c>
      <c r="AA55" s="241"/>
      <c r="AB55" s="241"/>
      <c r="AC55" s="241"/>
      <c r="AD55" s="241">
        <v>2</v>
      </c>
      <c r="AE55" s="242" t="s">
        <v>729</v>
      </c>
      <c r="AF55" s="243"/>
    </row>
    <row r="56" spans="1:32" x14ac:dyDescent="0.25">
      <c r="A56" s="229" t="s">
        <v>782</v>
      </c>
      <c r="B56" s="229" t="s">
        <v>394</v>
      </c>
      <c r="C56" s="230" t="s">
        <v>724</v>
      </c>
      <c r="D56" s="231" t="s">
        <v>783</v>
      </c>
      <c r="E56" s="229">
        <v>44609</v>
      </c>
      <c r="F56" s="229"/>
      <c r="G56" s="229"/>
      <c r="H56" s="229"/>
      <c r="I56" s="229" t="s">
        <v>724</v>
      </c>
      <c r="J56" s="231" t="s">
        <v>784</v>
      </c>
      <c r="K56" s="231"/>
      <c r="L56" s="232" t="s">
        <v>323</v>
      </c>
      <c r="M56" s="231" t="s">
        <v>26</v>
      </c>
      <c r="N56" s="231"/>
      <c r="O56" s="231"/>
      <c r="P56" s="231"/>
      <c r="Q56" s="233">
        <v>2</v>
      </c>
      <c r="R56" s="233" t="s">
        <v>729</v>
      </c>
      <c r="S56" s="233" t="s">
        <v>730</v>
      </c>
      <c r="T56" s="233" t="s">
        <v>729</v>
      </c>
      <c r="U56" s="233"/>
      <c r="V56" s="233"/>
      <c r="W56" s="233"/>
      <c r="X56" s="233"/>
      <c r="Y56" s="233"/>
      <c r="Z56" s="233">
        <v>39</v>
      </c>
      <c r="AA56" s="233"/>
      <c r="AB56" s="233"/>
      <c r="AC56" s="233"/>
      <c r="AD56" s="233">
        <v>2</v>
      </c>
      <c r="AE56" s="234" t="s">
        <v>729</v>
      </c>
      <c r="AF56" s="235"/>
    </row>
    <row r="57" spans="1:32" x14ac:dyDescent="0.25">
      <c r="A57" s="236" t="s">
        <v>782</v>
      </c>
      <c r="B57" s="229" t="s">
        <v>394</v>
      </c>
      <c r="C57" s="237" t="s">
        <v>724</v>
      </c>
      <c r="D57" s="239" t="s">
        <v>783</v>
      </c>
      <c r="E57" s="236">
        <v>44614</v>
      </c>
      <c r="F57" s="236"/>
      <c r="G57" s="236"/>
      <c r="H57" s="236"/>
      <c r="I57" s="236" t="s">
        <v>724</v>
      </c>
      <c r="J57" s="239" t="s">
        <v>784</v>
      </c>
      <c r="K57" s="239"/>
      <c r="L57" s="240" t="s">
        <v>323</v>
      </c>
      <c r="M57" s="239" t="s">
        <v>75</v>
      </c>
      <c r="N57" s="239"/>
      <c r="O57" s="239"/>
      <c r="P57" s="239"/>
      <c r="Q57" s="241">
        <v>2</v>
      </c>
      <c r="R57" s="241" t="s">
        <v>729</v>
      </c>
      <c r="S57" s="241" t="s">
        <v>730</v>
      </c>
      <c r="T57" s="241" t="s">
        <v>729</v>
      </c>
      <c r="U57" s="241"/>
      <c r="V57" s="241"/>
      <c r="W57" s="241"/>
      <c r="X57" s="241"/>
      <c r="Y57" s="241"/>
      <c r="Z57" s="241">
        <v>21</v>
      </c>
      <c r="AA57" s="241"/>
      <c r="AB57" s="241"/>
      <c r="AC57" s="241"/>
      <c r="AD57" s="241">
        <v>2</v>
      </c>
      <c r="AE57" s="242" t="s">
        <v>729</v>
      </c>
      <c r="AF57" s="243"/>
    </row>
    <row r="58" spans="1:32" x14ac:dyDescent="0.25">
      <c r="A58" s="229" t="s">
        <v>782</v>
      </c>
      <c r="B58" s="229" t="s">
        <v>394</v>
      </c>
      <c r="C58" s="230" t="s">
        <v>724</v>
      </c>
      <c r="D58" s="244" t="s">
        <v>785</v>
      </c>
      <c r="E58" s="249">
        <v>44615</v>
      </c>
      <c r="F58" s="249"/>
      <c r="G58" s="249"/>
      <c r="H58" s="249"/>
      <c r="I58" s="229" t="s">
        <v>724</v>
      </c>
      <c r="J58" s="256" t="s">
        <v>786</v>
      </c>
      <c r="K58" s="256"/>
      <c r="L58" s="232" t="s">
        <v>358</v>
      </c>
      <c r="M58" s="231" t="s">
        <v>727</v>
      </c>
      <c r="N58" s="231"/>
      <c r="O58" s="256"/>
      <c r="P58" s="256"/>
      <c r="Q58" s="233">
        <v>2</v>
      </c>
      <c r="R58" s="233" t="s">
        <v>729</v>
      </c>
      <c r="S58" s="233" t="s">
        <v>730</v>
      </c>
      <c r="T58" s="233" t="s">
        <v>729</v>
      </c>
      <c r="U58" s="233"/>
      <c r="V58" s="233"/>
      <c r="W58" s="233"/>
      <c r="X58" s="233"/>
      <c r="Y58" s="233"/>
      <c r="Z58" s="233">
        <v>26</v>
      </c>
      <c r="AA58" s="233"/>
      <c r="AB58" s="233"/>
      <c r="AC58" s="233"/>
      <c r="AD58" s="233">
        <v>2</v>
      </c>
      <c r="AE58" s="234" t="s">
        <v>729</v>
      </c>
      <c r="AF58" s="235"/>
    </row>
    <row r="59" spans="1:32" x14ac:dyDescent="0.25">
      <c r="A59" s="236" t="s">
        <v>782</v>
      </c>
      <c r="B59" s="229" t="s">
        <v>394</v>
      </c>
      <c r="C59" s="237" t="s">
        <v>724</v>
      </c>
      <c r="D59" s="238" t="s">
        <v>787</v>
      </c>
      <c r="E59" s="245">
        <v>44643</v>
      </c>
      <c r="F59" s="245"/>
      <c r="G59" s="245"/>
      <c r="H59" s="245"/>
      <c r="I59" s="236" t="s">
        <v>724</v>
      </c>
      <c r="J59" s="246" t="s">
        <v>788</v>
      </c>
      <c r="K59" s="246"/>
      <c r="L59" s="240" t="s">
        <v>358</v>
      </c>
      <c r="M59" s="239" t="s">
        <v>727</v>
      </c>
      <c r="N59" s="239"/>
      <c r="O59" s="246"/>
      <c r="P59" s="246"/>
      <c r="Q59" s="241">
        <v>2</v>
      </c>
      <c r="R59" s="241" t="s">
        <v>729</v>
      </c>
      <c r="S59" s="241" t="s">
        <v>730</v>
      </c>
      <c r="T59" s="241" t="s">
        <v>729</v>
      </c>
      <c r="U59" s="241"/>
      <c r="V59" s="241"/>
      <c r="W59" s="241"/>
      <c r="X59" s="241"/>
      <c r="Y59" s="241"/>
      <c r="Z59" s="241">
        <v>28</v>
      </c>
      <c r="AA59" s="241"/>
      <c r="AB59" s="241"/>
      <c r="AC59" s="241"/>
      <c r="AD59" s="241">
        <v>2</v>
      </c>
      <c r="AE59" s="242" t="s">
        <v>729</v>
      </c>
      <c r="AF59" s="243"/>
    </row>
    <row r="60" spans="1:32" x14ac:dyDescent="0.25">
      <c r="A60" s="229" t="s">
        <v>782</v>
      </c>
      <c r="B60" s="229" t="s">
        <v>394</v>
      </c>
      <c r="C60" s="230" t="s">
        <v>724</v>
      </c>
      <c r="D60" s="244" t="s">
        <v>783</v>
      </c>
      <c r="E60" s="249">
        <v>44644</v>
      </c>
      <c r="F60" s="249"/>
      <c r="G60" s="249"/>
      <c r="H60" s="249"/>
      <c r="I60" s="229" t="s">
        <v>724</v>
      </c>
      <c r="J60" s="256" t="s">
        <v>789</v>
      </c>
      <c r="K60" s="256"/>
      <c r="L60" s="232" t="s">
        <v>358</v>
      </c>
      <c r="M60" s="231" t="s">
        <v>727</v>
      </c>
      <c r="N60" s="231"/>
      <c r="O60" s="256"/>
      <c r="P60" s="256"/>
      <c r="Q60" s="233">
        <v>2</v>
      </c>
      <c r="R60" s="233" t="s">
        <v>729</v>
      </c>
      <c r="S60" s="233" t="s">
        <v>730</v>
      </c>
      <c r="T60" s="233" t="s">
        <v>729</v>
      </c>
      <c r="U60" s="233"/>
      <c r="V60" s="233"/>
      <c r="W60" s="233"/>
      <c r="X60" s="233"/>
      <c r="Y60" s="233"/>
      <c r="Z60" s="233">
        <v>121</v>
      </c>
      <c r="AA60" s="233"/>
      <c r="AB60" s="233"/>
      <c r="AC60" s="233"/>
      <c r="AD60" s="233">
        <v>2</v>
      </c>
      <c r="AE60" s="234" t="s">
        <v>729</v>
      </c>
      <c r="AF60" s="235"/>
    </row>
    <row r="61" spans="1:32" x14ac:dyDescent="0.25">
      <c r="A61" s="236" t="s">
        <v>782</v>
      </c>
      <c r="B61" s="229" t="s">
        <v>394</v>
      </c>
      <c r="C61" s="237" t="s">
        <v>724</v>
      </c>
      <c r="D61" s="238" t="s">
        <v>790</v>
      </c>
      <c r="E61" s="245">
        <v>44652</v>
      </c>
      <c r="F61" s="245"/>
      <c r="G61" s="245"/>
      <c r="H61" s="245"/>
      <c r="I61" s="236" t="s">
        <v>724</v>
      </c>
      <c r="J61" s="246" t="s">
        <v>791</v>
      </c>
      <c r="K61" s="246"/>
      <c r="L61" s="240" t="s">
        <v>358</v>
      </c>
      <c r="M61" s="239" t="s">
        <v>727</v>
      </c>
      <c r="N61" s="239"/>
      <c r="O61" s="246"/>
      <c r="P61" s="246"/>
      <c r="Q61" s="241">
        <v>2</v>
      </c>
      <c r="R61" s="241" t="s">
        <v>729</v>
      </c>
      <c r="S61" s="241" t="s">
        <v>730</v>
      </c>
      <c r="T61" s="241" t="s">
        <v>729</v>
      </c>
      <c r="U61" s="241"/>
      <c r="V61" s="241"/>
      <c r="W61" s="241"/>
      <c r="X61" s="241"/>
      <c r="Y61" s="241"/>
      <c r="Z61" s="241">
        <v>40</v>
      </c>
      <c r="AA61" s="241"/>
      <c r="AB61" s="241"/>
      <c r="AC61" s="241"/>
      <c r="AD61" s="241">
        <v>2</v>
      </c>
      <c r="AE61" s="242" t="s">
        <v>729</v>
      </c>
      <c r="AF61" s="243"/>
    </row>
    <row r="62" spans="1:32" x14ac:dyDescent="0.25">
      <c r="A62" s="229" t="s">
        <v>782</v>
      </c>
      <c r="B62" s="229" t="s">
        <v>394</v>
      </c>
      <c r="C62" s="230" t="s">
        <v>724</v>
      </c>
      <c r="D62" s="244" t="s">
        <v>725</v>
      </c>
      <c r="E62" s="249">
        <v>44827</v>
      </c>
      <c r="F62" s="249"/>
      <c r="G62" s="249"/>
      <c r="H62" s="249"/>
      <c r="I62" s="229" t="s">
        <v>724</v>
      </c>
      <c r="J62" s="256" t="s">
        <v>792</v>
      </c>
      <c r="K62" s="256"/>
      <c r="L62" s="232" t="s">
        <v>323</v>
      </c>
      <c r="M62" s="231" t="s">
        <v>114</v>
      </c>
      <c r="N62" s="231"/>
      <c r="O62" s="256"/>
      <c r="P62" s="256"/>
      <c r="Q62" s="233">
        <v>2</v>
      </c>
      <c r="R62" s="233" t="s">
        <v>729</v>
      </c>
      <c r="S62" s="233" t="s">
        <v>730</v>
      </c>
      <c r="T62" s="233" t="s">
        <v>729</v>
      </c>
      <c r="U62" s="233"/>
      <c r="V62" s="233"/>
      <c r="W62" s="233"/>
      <c r="X62" s="233"/>
      <c r="Y62" s="233"/>
      <c r="Z62" s="233">
        <v>35</v>
      </c>
      <c r="AA62" s="233"/>
      <c r="AB62" s="233"/>
      <c r="AC62" s="233"/>
      <c r="AD62" s="233">
        <v>2</v>
      </c>
      <c r="AE62" s="234" t="s">
        <v>729</v>
      </c>
      <c r="AF62" s="235"/>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21B1E-FDDF-4E82-824C-2F9C774B3E04}">
  <dimension ref="A1:M35"/>
  <sheetViews>
    <sheetView topLeftCell="A18" workbookViewId="0">
      <selection activeCell="C38" sqref="C38"/>
    </sheetView>
  </sheetViews>
  <sheetFormatPr baseColWidth="10" defaultRowHeight="15" x14ac:dyDescent="0.25"/>
  <cols>
    <col min="1" max="1" width="22.42578125" customWidth="1"/>
    <col min="2" max="2" width="49" customWidth="1"/>
    <col min="3" max="3" width="43.28515625" customWidth="1"/>
    <col min="4" max="4" width="41.85546875" customWidth="1"/>
    <col min="5" max="5" width="27.28515625" customWidth="1"/>
    <col min="6" max="6" width="22.5703125" customWidth="1"/>
    <col min="7" max="7" width="33.5703125" customWidth="1"/>
    <col min="11" max="11" width="25" customWidth="1"/>
  </cols>
  <sheetData>
    <row r="1" spans="1:13" x14ac:dyDescent="0.25">
      <c r="A1" s="321" t="s">
        <v>394</v>
      </c>
      <c r="B1" s="322" t="s">
        <v>218</v>
      </c>
      <c r="C1" s="60" t="s">
        <v>216</v>
      </c>
      <c r="D1" s="323" t="s">
        <v>219</v>
      </c>
      <c r="E1" s="323" t="s">
        <v>847</v>
      </c>
      <c r="F1" s="323" t="s">
        <v>848</v>
      </c>
      <c r="G1" s="219" t="s">
        <v>849</v>
      </c>
      <c r="H1" s="324" t="s">
        <v>850</v>
      </c>
      <c r="I1" s="219" t="s">
        <v>851</v>
      </c>
      <c r="J1" s="325" t="s">
        <v>852</v>
      </c>
      <c r="K1" s="323" t="s">
        <v>222</v>
      </c>
      <c r="L1" s="326" t="s">
        <v>853</v>
      </c>
      <c r="M1" s="327" t="s">
        <v>854</v>
      </c>
    </row>
    <row r="2" spans="1:13" ht="135" x14ac:dyDescent="0.25">
      <c r="A2" s="1"/>
      <c r="B2" s="1"/>
      <c r="C2" s="91"/>
      <c r="D2" s="70" t="s">
        <v>225</v>
      </c>
      <c r="E2" s="92" t="s">
        <v>855</v>
      </c>
      <c r="F2" s="70" t="s">
        <v>226</v>
      </c>
      <c r="G2" s="328" t="s">
        <v>534</v>
      </c>
      <c r="H2" s="329">
        <v>44785</v>
      </c>
      <c r="I2" s="71"/>
      <c r="J2" s="71" t="s">
        <v>856</v>
      </c>
      <c r="K2" s="72" t="s">
        <v>857</v>
      </c>
      <c r="L2" s="330"/>
      <c r="M2" s="330"/>
    </row>
    <row r="3" spans="1:13" x14ac:dyDescent="0.25">
      <c r="A3" s="2"/>
      <c r="B3" s="2"/>
      <c r="C3" s="69"/>
      <c r="D3" s="75" t="s">
        <v>229</v>
      </c>
      <c r="E3" s="331" t="s">
        <v>858</v>
      </c>
      <c r="F3" s="73" t="s">
        <v>231</v>
      </c>
      <c r="G3" s="332" t="s">
        <v>533</v>
      </c>
      <c r="H3" s="333">
        <v>44789</v>
      </c>
      <c r="I3" s="73" t="s">
        <v>859</v>
      </c>
      <c r="J3" s="73" t="s">
        <v>473</v>
      </c>
      <c r="K3" s="73" t="s">
        <v>860</v>
      </c>
      <c r="L3" s="331" t="s">
        <v>861</v>
      </c>
      <c r="M3" s="331"/>
    </row>
    <row r="4" spans="1:13" x14ac:dyDescent="0.25">
      <c r="A4" s="2"/>
      <c r="B4" s="2"/>
      <c r="C4" s="69"/>
      <c r="D4" s="75" t="s">
        <v>230</v>
      </c>
      <c r="E4" s="73" t="s">
        <v>862</v>
      </c>
      <c r="F4" s="73" t="s">
        <v>231</v>
      </c>
      <c r="G4" s="332" t="s">
        <v>533</v>
      </c>
      <c r="H4" s="92"/>
      <c r="I4" s="73"/>
      <c r="J4" s="73"/>
      <c r="K4" s="73"/>
      <c r="L4" s="331"/>
      <c r="M4" s="331"/>
    </row>
    <row r="5" spans="1:13" x14ac:dyDescent="0.25">
      <c r="A5" s="2"/>
      <c r="B5" s="2"/>
      <c r="C5" s="69"/>
      <c r="D5" s="73" t="s">
        <v>232</v>
      </c>
      <c r="E5" s="73"/>
      <c r="F5" s="73" t="s">
        <v>233</v>
      </c>
      <c r="G5" s="332" t="s">
        <v>533</v>
      </c>
      <c r="H5" s="92"/>
      <c r="I5" s="73"/>
      <c r="J5" s="73"/>
      <c r="K5" s="73"/>
      <c r="L5" s="331"/>
      <c r="M5" s="331"/>
    </row>
    <row r="6" spans="1:13" x14ac:dyDescent="0.25">
      <c r="A6" s="2"/>
      <c r="B6" s="2"/>
      <c r="C6" s="69" t="s">
        <v>234</v>
      </c>
      <c r="D6" s="75" t="s">
        <v>235</v>
      </c>
      <c r="E6" s="73"/>
      <c r="F6" s="73" t="s">
        <v>236</v>
      </c>
      <c r="G6" s="332" t="s">
        <v>534</v>
      </c>
      <c r="H6" s="92"/>
      <c r="I6" s="73"/>
      <c r="J6" s="73"/>
      <c r="K6" s="73"/>
      <c r="L6" s="331"/>
      <c r="M6" s="331"/>
    </row>
    <row r="7" spans="1:13" x14ac:dyDescent="0.25">
      <c r="A7" s="2"/>
      <c r="B7" s="2"/>
      <c r="C7" s="69"/>
      <c r="D7" s="75" t="s">
        <v>263</v>
      </c>
      <c r="E7" s="73"/>
      <c r="F7" s="73" t="s">
        <v>238</v>
      </c>
      <c r="G7" s="332" t="s">
        <v>533</v>
      </c>
      <c r="H7" s="92"/>
      <c r="I7" s="73"/>
      <c r="J7" s="73"/>
      <c r="K7" s="73"/>
      <c r="L7" s="331"/>
      <c r="M7" s="331"/>
    </row>
    <row r="8" spans="1:13" x14ac:dyDescent="0.25">
      <c r="A8" s="2" t="s">
        <v>863</v>
      </c>
      <c r="B8" s="2"/>
      <c r="C8" s="69"/>
      <c r="D8" s="75" t="s">
        <v>1</v>
      </c>
      <c r="E8" s="73"/>
      <c r="F8" s="73" t="s">
        <v>864</v>
      </c>
      <c r="G8" s="332" t="s">
        <v>534</v>
      </c>
      <c r="H8" s="333">
        <v>44777</v>
      </c>
      <c r="I8" s="73"/>
      <c r="J8" s="73"/>
      <c r="K8" s="73"/>
      <c r="L8" s="331"/>
      <c r="M8" s="331"/>
    </row>
    <row r="9" spans="1:13" x14ac:dyDescent="0.25">
      <c r="A9" s="2"/>
      <c r="B9" s="2"/>
      <c r="C9" s="69"/>
      <c r="D9" s="73" t="s">
        <v>248</v>
      </c>
      <c r="E9" s="73"/>
      <c r="F9" s="73" t="s">
        <v>249</v>
      </c>
      <c r="G9" s="332" t="s">
        <v>534</v>
      </c>
      <c r="H9" s="333">
        <v>44778</v>
      </c>
      <c r="I9" s="73"/>
      <c r="J9" s="73"/>
      <c r="K9" s="73"/>
      <c r="L9" s="331"/>
      <c r="M9" s="331"/>
    </row>
    <row r="10" spans="1:13" x14ac:dyDescent="0.25">
      <c r="A10" s="2"/>
      <c r="B10" s="2"/>
      <c r="C10" s="69"/>
      <c r="D10" s="73" t="s">
        <v>250</v>
      </c>
      <c r="E10" s="73"/>
      <c r="F10" s="73" t="s">
        <v>251</v>
      </c>
      <c r="G10" s="332" t="s">
        <v>865</v>
      </c>
      <c r="H10" s="92"/>
      <c r="I10" s="73"/>
      <c r="J10" s="73"/>
      <c r="K10" s="73"/>
      <c r="L10" s="331"/>
      <c r="M10" s="331"/>
    </row>
    <row r="11" spans="1:13" ht="150" x14ac:dyDescent="0.25">
      <c r="A11" s="2"/>
      <c r="B11" s="2"/>
      <c r="C11" s="69"/>
      <c r="D11" s="74" t="s">
        <v>252</v>
      </c>
      <c r="E11" s="74" t="s">
        <v>253</v>
      </c>
      <c r="F11" s="74" t="s">
        <v>254</v>
      </c>
      <c r="G11" s="334" t="s">
        <v>866</v>
      </c>
      <c r="H11" s="335"/>
      <c r="I11" s="74"/>
      <c r="J11" s="74"/>
      <c r="K11" s="74"/>
      <c r="L11" s="336"/>
      <c r="M11" s="336"/>
    </row>
    <row r="12" spans="1:13" x14ac:dyDescent="0.25">
      <c r="A12" s="2"/>
      <c r="B12" s="2"/>
      <c r="C12" s="69"/>
      <c r="D12" s="74" t="s">
        <v>867</v>
      </c>
      <c r="E12" s="337"/>
      <c r="F12" s="74"/>
      <c r="G12" s="334" t="s">
        <v>534</v>
      </c>
      <c r="H12" s="335"/>
      <c r="I12" s="74"/>
      <c r="J12" s="74"/>
      <c r="K12" s="74"/>
      <c r="L12" s="336"/>
      <c r="M12" s="336"/>
    </row>
    <row r="13" spans="1:13" x14ac:dyDescent="0.25">
      <c r="A13" s="2"/>
      <c r="B13" s="2"/>
      <c r="C13" s="81"/>
      <c r="D13" s="338" t="s">
        <v>255</v>
      </c>
      <c r="E13" s="78"/>
      <c r="F13" s="79" t="s">
        <v>249</v>
      </c>
      <c r="G13" s="339" t="s">
        <v>865</v>
      </c>
      <c r="H13" s="340">
        <v>44777</v>
      </c>
      <c r="I13" s="79"/>
      <c r="J13" s="79"/>
      <c r="K13" s="79"/>
      <c r="L13" s="3"/>
      <c r="M13" s="3"/>
    </row>
    <row r="14" spans="1:13" x14ac:dyDescent="0.25">
      <c r="A14" s="2"/>
      <c r="B14" s="2"/>
      <c r="C14" s="82"/>
      <c r="D14" s="84" t="s">
        <v>225</v>
      </c>
      <c r="E14" s="84"/>
      <c r="F14" s="84"/>
      <c r="G14" s="341" t="s">
        <v>866</v>
      </c>
      <c r="H14" s="342"/>
      <c r="I14" s="84"/>
      <c r="J14" s="84"/>
      <c r="K14" s="84"/>
      <c r="L14" s="343"/>
      <c r="M14" s="343"/>
    </row>
    <row r="15" spans="1:13" x14ac:dyDescent="0.25">
      <c r="A15" s="2"/>
      <c r="B15" s="2"/>
      <c r="C15" s="83" t="s">
        <v>258</v>
      </c>
      <c r="D15" s="84" t="s">
        <v>256</v>
      </c>
      <c r="E15" s="84"/>
      <c r="F15" s="84" t="s">
        <v>868</v>
      </c>
      <c r="G15" s="341" t="s">
        <v>533</v>
      </c>
      <c r="H15" s="342"/>
      <c r="I15" s="84"/>
      <c r="J15" s="84"/>
      <c r="K15" s="84"/>
      <c r="L15" s="343"/>
      <c r="M15" s="343"/>
    </row>
    <row r="16" spans="1:13" x14ac:dyDescent="0.25">
      <c r="A16" s="2"/>
      <c r="B16" s="2"/>
      <c r="C16" s="83"/>
      <c r="D16" s="344" t="s">
        <v>263</v>
      </c>
      <c r="E16" s="84"/>
      <c r="F16" s="84"/>
      <c r="G16" s="341" t="s">
        <v>534</v>
      </c>
      <c r="H16" s="345">
        <v>44777</v>
      </c>
      <c r="I16" s="84"/>
      <c r="J16" s="84"/>
      <c r="K16" s="84"/>
      <c r="L16" s="343"/>
      <c r="M16" s="343"/>
    </row>
    <row r="17" spans="1:13" x14ac:dyDescent="0.25">
      <c r="A17" s="2"/>
      <c r="B17" s="2"/>
      <c r="C17" s="89"/>
      <c r="D17" s="344" t="s">
        <v>1</v>
      </c>
      <c r="E17" s="84"/>
      <c r="F17" s="84"/>
      <c r="G17" s="341" t="s">
        <v>534</v>
      </c>
      <c r="H17" s="345">
        <v>44777</v>
      </c>
      <c r="I17" s="84"/>
      <c r="J17" s="84"/>
      <c r="K17" s="84"/>
      <c r="L17" s="343"/>
      <c r="M17" s="343"/>
    </row>
    <row r="18" spans="1:13" ht="180" x14ac:dyDescent="0.25">
      <c r="A18" s="2"/>
      <c r="B18" s="2"/>
      <c r="C18" s="91"/>
      <c r="D18" s="346" t="s">
        <v>225</v>
      </c>
      <c r="E18" s="71"/>
      <c r="F18" s="71"/>
      <c r="G18" s="328" t="s">
        <v>866</v>
      </c>
      <c r="H18" s="347"/>
      <c r="I18" s="72" t="s">
        <v>869</v>
      </c>
      <c r="J18" s="71"/>
      <c r="K18" s="72" t="s">
        <v>870</v>
      </c>
      <c r="L18" s="330"/>
      <c r="M18" s="330"/>
    </row>
    <row r="19" spans="1:13" x14ac:dyDescent="0.25">
      <c r="A19" s="348"/>
      <c r="B19" s="348"/>
      <c r="C19" s="69" t="s">
        <v>262</v>
      </c>
      <c r="D19" s="73" t="s">
        <v>256</v>
      </c>
      <c r="E19" s="73"/>
      <c r="F19" s="73" t="s">
        <v>871</v>
      </c>
      <c r="G19" s="332" t="s">
        <v>533</v>
      </c>
      <c r="H19" s="92"/>
      <c r="I19" s="73" t="s">
        <v>871</v>
      </c>
      <c r="J19" s="73"/>
      <c r="K19" s="73" t="s">
        <v>872</v>
      </c>
      <c r="L19" s="331"/>
      <c r="M19" s="331"/>
    </row>
    <row r="20" spans="1:13" x14ac:dyDescent="0.25">
      <c r="A20" s="348"/>
      <c r="B20" s="348"/>
      <c r="C20" s="220"/>
      <c r="D20" s="75" t="s">
        <v>263</v>
      </c>
      <c r="E20" s="73"/>
      <c r="F20" s="73"/>
      <c r="G20" s="332" t="s">
        <v>534</v>
      </c>
      <c r="H20" s="333">
        <v>44777</v>
      </c>
      <c r="I20" s="73"/>
      <c r="J20" s="73"/>
      <c r="K20" s="73"/>
      <c r="L20" s="331"/>
      <c r="M20" s="331"/>
    </row>
    <row r="21" spans="1:13" x14ac:dyDescent="0.25">
      <c r="A21" s="348"/>
      <c r="B21" s="348"/>
      <c r="C21" s="220"/>
      <c r="D21" s="73" t="s">
        <v>1</v>
      </c>
      <c r="E21" s="73"/>
      <c r="F21" s="73"/>
      <c r="G21" s="332"/>
      <c r="H21" s="333"/>
      <c r="I21" s="73"/>
      <c r="J21" s="73"/>
      <c r="K21" s="73"/>
      <c r="L21" s="331"/>
      <c r="M21" s="331"/>
    </row>
    <row r="22" spans="1:13" ht="15.75" thickBot="1" x14ac:dyDescent="0.3">
      <c r="A22" s="348"/>
      <c r="B22" s="348"/>
      <c r="C22" s="349"/>
      <c r="D22" s="73" t="s">
        <v>873</v>
      </c>
      <c r="E22" s="73"/>
      <c r="F22" s="73"/>
      <c r="G22" s="332" t="s">
        <v>534</v>
      </c>
      <c r="H22" s="333">
        <v>44777</v>
      </c>
      <c r="I22" s="73"/>
      <c r="J22" s="73"/>
      <c r="K22" s="73"/>
      <c r="L22" s="331"/>
      <c r="M22" s="331"/>
    </row>
    <row r="23" spans="1:13" x14ac:dyDescent="0.25">
      <c r="A23" s="350"/>
      <c r="B23" s="351" t="s">
        <v>273</v>
      </c>
      <c r="C23" s="352" t="s">
        <v>874</v>
      </c>
      <c r="D23" s="353" t="s">
        <v>875</v>
      </c>
      <c r="E23" s="354"/>
      <c r="F23" s="354"/>
      <c r="G23" s="355"/>
      <c r="H23" s="356"/>
      <c r="I23" s="356"/>
      <c r="J23" s="356"/>
      <c r="K23" s="356"/>
      <c r="L23" s="356"/>
      <c r="M23" s="357"/>
    </row>
    <row r="24" spans="1:13" x14ac:dyDescent="0.25">
      <c r="A24" s="358"/>
      <c r="B24" s="359"/>
      <c r="C24" s="360"/>
      <c r="D24" s="73" t="s">
        <v>455</v>
      </c>
      <c r="E24" s="73"/>
      <c r="F24" s="73"/>
      <c r="G24" s="361"/>
      <c r="H24" s="92"/>
      <c r="I24" s="73"/>
      <c r="J24" s="73"/>
      <c r="K24" s="73" t="s">
        <v>876</v>
      </c>
      <c r="L24" s="331"/>
      <c r="M24" s="362"/>
    </row>
    <row r="25" spans="1:13" x14ac:dyDescent="0.25">
      <c r="A25" s="358"/>
      <c r="B25" s="359"/>
      <c r="C25" s="363"/>
      <c r="D25" s="79" t="s">
        <v>79</v>
      </c>
      <c r="E25" s="79"/>
      <c r="F25" s="79"/>
      <c r="G25" s="339"/>
      <c r="H25" s="364"/>
      <c r="I25" s="79"/>
      <c r="J25" s="79" t="s">
        <v>877</v>
      </c>
      <c r="K25" s="79" t="s">
        <v>878</v>
      </c>
      <c r="L25" s="3"/>
      <c r="M25" s="365"/>
    </row>
    <row r="26" spans="1:13" x14ac:dyDescent="0.25">
      <c r="A26" s="358"/>
      <c r="B26" s="366" t="s">
        <v>279</v>
      </c>
      <c r="C26" s="82" t="s">
        <v>879</v>
      </c>
      <c r="D26" s="85" t="s">
        <v>880</v>
      </c>
      <c r="E26" s="85"/>
      <c r="F26" s="85"/>
      <c r="G26" s="367"/>
      <c r="H26" s="368"/>
      <c r="I26" s="85"/>
      <c r="J26" s="85" t="s">
        <v>881</v>
      </c>
      <c r="K26" s="85" t="s">
        <v>882</v>
      </c>
      <c r="L26" s="369"/>
      <c r="M26" s="370"/>
    </row>
    <row r="27" spans="1:13" x14ac:dyDescent="0.25">
      <c r="A27" s="358"/>
      <c r="B27" s="366"/>
      <c r="C27" s="89" t="s">
        <v>883</v>
      </c>
      <c r="D27" s="90" t="s">
        <v>503</v>
      </c>
      <c r="E27" s="90"/>
      <c r="F27" s="90"/>
      <c r="G27" s="371"/>
      <c r="H27" s="372"/>
      <c r="I27" s="90"/>
      <c r="J27" s="90" t="s">
        <v>884</v>
      </c>
      <c r="K27" s="90" t="s">
        <v>885</v>
      </c>
      <c r="L27" s="373"/>
      <c r="M27" s="374"/>
    </row>
    <row r="28" spans="1:13" x14ac:dyDescent="0.25">
      <c r="A28" s="358"/>
      <c r="B28" s="366" t="s">
        <v>282</v>
      </c>
      <c r="C28" s="91" t="s">
        <v>13</v>
      </c>
      <c r="D28" s="71" t="s">
        <v>880</v>
      </c>
      <c r="E28" s="71"/>
      <c r="F28" s="71"/>
      <c r="G28" s="328"/>
      <c r="H28" s="347"/>
      <c r="I28" s="71"/>
      <c r="J28" s="71"/>
      <c r="K28" s="71"/>
      <c r="L28" s="330"/>
      <c r="M28" s="375"/>
    </row>
    <row r="29" spans="1:13" x14ac:dyDescent="0.25">
      <c r="A29" s="358"/>
      <c r="B29" s="366"/>
      <c r="C29" s="376" t="s">
        <v>886</v>
      </c>
      <c r="D29" s="79" t="s">
        <v>503</v>
      </c>
      <c r="E29" s="79"/>
      <c r="F29" s="79"/>
      <c r="G29" s="339"/>
      <c r="H29" s="364"/>
      <c r="I29" s="79"/>
      <c r="J29" s="79"/>
      <c r="K29" s="79"/>
      <c r="L29" s="3"/>
      <c r="M29" s="365"/>
    </row>
    <row r="30" spans="1:13" x14ac:dyDescent="0.25">
      <c r="A30" s="358"/>
      <c r="B30" s="366" t="s">
        <v>285</v>
      </c>
      <c r="C30" s="82" t="s">
        <v>887</v>
      </c>
      <c r="D30" s="85" t="s">
        <v>880</v>
      </c>
      <c r="E30" s="85"/>
      <c r="F30" s="85"/>
      <c r="G30" s="367"/>
      <c r="H30" s="368"/>
      <c r="I30" s="85"/>
      <c r="J30" s="85"/>
      <c r="K30" s="85"/>
      <c r="L30" s="369"/>
      <c r="M30" s="370"/>
    </row>
    <row r="31" spans="1:13" x14ac:dyDescent="0.25">
      <c r="A31" s="377" t="s">
        <v>888</v>
      </c>
      <c r="B31" s="366"/>
      <c r="C31" s="378" t="s">
        <v>78</v>
      </c>
      <c r="D31" s="90" t="s">
        <v>889</v>
      </c>
      <c r="E31" s="90"/>
      <c r="F31" s="90"/>
      <c r="G31" s="371"/>
      <c r="H31" s="379"/>
      <c r="I31" s="90"/>
      <c r="J31" s="90"/>
      <c r="K31" s="90"/>
      <c r="L31" s="373"/>
      <c r="M31" s="374"/>
    </row>
    <row r="32" spans="1:13" x14ac:dyDescent="0.25">
      <c r="A32" s="358"/>
      <c r="B32" s="366" t="s">
        <v>288</v>
      </c>
      <c r="C32" s="91" t="s">
        <v>890</v>
      </c>
      <c r="D32" s="71" t="s">
        <v>880</v>
      </c>
      <c r="E32" s="71"/>
      <c r="F32" s="71"/>
      <c r="G32" s="328"/>
      <c r="H32" s="329"/>
      <c r="I32" s="71"/>
      <c r="J32" s="71"/>
      <c r="K32" s="71"/>
      <c r="L32" s="330"/>
      <c r="M32" s="375"/>
    </row>
    <row r="33" spans="1:13" x14ac:dyDescent="0.25">
      <c r="A33" s="358"/>
      <c r="B33" s="366"/>
      <c r="C33" s="81" t="s">
        <v>287</v>
      </c>
      <c r="D33" s="79" t="s">
        <v>503</v>
      </c>
      <c r="E33" s="79"/>
      <c r="F33" s="79"/>
      <c r="G33" s="339"/>
      <c r="H33" s="340"/>
      <c r="I33" s="79"/>
      <c r="J33" s="79"/>
      <c r="K33" s="79"/>
      <c r="L33" s="3"/>
      <c r="M33" s="365"/>
    </row>
    <row r="34" spans="1:13" x14ac:dyDescent="0.25">
      <c r="A34" s="358"/>
      <c r="B34" s="366" t="s">
        <v>291</v>
      </c>
      <c r="C34" s="82" t="s">
        <v>891</v>
      </c>
      <c r="D34" s="85" t="s">
        <v>880</v>
      </c>
      <c r="E34" s="85"/>
      <c r="F34" s="85"/>
      <c r="G34" s="367"/>
      <c r="H34" s="380"/>
      <c r="I34" s="85"/>
      <c r="J34" s="85"/>
      <c r="K34" s="85"/>
      <c r="L34" s="369"/>
      <c r="M34" s="370"/>
    </row>
    <row r="35" spans="1:13" ht="45" x14ac:dyDescent="0.25">
      <c r="A35" s="358"/>
      <c r="B35" s="366"/>
      <c r="C35" s="378" t="s">
        <v>892</v>
      </c>
      <c r="D35" s="90" t="s">
        <v>889</v>
      </c>
      <c r="E35" s="90"/>
      <c r="F35" s="90"/>
      <c r="G35" s="371"/>
      <c r="H35" s="372"/>
      <c r="I35" s="90"/>
      <c r="J35" s="90"/>
      <c r="K35" s="90"/>
      <c r="L35" s="373"/>
      <c r="M35" s="374"/>
    </row>
  </sheetData>
  <mergeCells count="7">
    <mergeCell ref="B34:B35"/>
    <mergeCell ref="B23:B25"/>
    <mergeCell ref="C23:C25"/>
    <mergeCell ref="B26:B27"/>
    <mergeCell ref="B28:B29"/>
    <mergeCell ref="B30:B31"/>
    <mergeCell ref="B32:B33"/>
  </mergeCells>
  <hyperlinks>
    <hyperlink ref="D2" location="ESPECIFICO!C2" display="Piezas" xr:uid="{8365DC82-3019-4633-9931-760291541F7C}"/>
    <hyperlink ref="F2" location="ESPECIFICO!E2:F2" display="Fotos empresarios y personal Cámara" xr:uid="{7290CEB7-F883-4683-9E78-6E99EFBED804}"/>
    <hyperlink ref="D16" location="ESPECIFICO!E20:E21" display="Mensajes Masivos" xr:uid="{F1514414-835C-4E66-94F0-5282B9E3501B}"/>
    <hyperlink ref="D20" location="ESPECIFICO!E23" display="Mensajes Masivos" xr:uid="{9AEC1CB7-5183-4C8B-B545-C3944B8E8C2F}"/>
    <hyperlink ref="D3" location="ESPECIFICO!C3" display="Cuñas" xr:uid="{BAAF5C46-5E34-4BD7-827D-274D6CB82C31}"/>
    <hyperlink ref="D7" location="ESPECIFICO!C8" display="Mensajes Masivos" xr:uid="{CD4DFF00-5AA1-42C7-B4B4-55E9F4A75745}"/>
    <hyperlink ref="D8" location="ESPECIFICO!C14" display="Correos" xr:uid="{BDBC90A7-8B84-410F-B795-EA5985E59469}"/>
    <hyperlink ref="D17" location="ESPECIFICO!C20" display="Correos" xr:uid="{F24081CD-ED5C-4719-8420-09434EB2D8C0}"/>
    <hyperlink ref="D6" r:id="rId1" xr:uid="{7BBA9385-8622-4328-A7BE-DE668E2596DB}"/>
    <hyperlink ref="D13" r:id="rId2" xr:uid="{D26FFA19-03FD-4D46-B70A-C06421D12B78}"/>
    <hyperlink ref="D4" r:id="rId3" xr:uid="{F67E6AAA-C900-4FF0-8C95-1FC88EB77F4A}"/>
    <hyperlink ref="A31" location="ESPECIFICO!B40:B63" display="Crecer es posible" xr:uid="{445F70F7-D356-43A6-BD09-4E803FA0219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190A0-1B0D-40BC-9225-CE49B1197C70}">
  <dimension ref="A1:F47"/>
  <sheetViews>
    <sheetView topLeftCell="A25" workbookViewId="0">
      <selection activeCell="F39" sqref="F39"/>
    </sheetView>
  </sheetViews>
  <sheetFormatPr baseColWidth="10" defaultRowHeight="15" x14ac:dyDescent="0.25"/>
  <cols>
    <col min="1" max="1" width="50.140625" customWidth="1"/>
    <col min="2" max="2" width="20" customWidth="1"/>
    <col min="3" max="3" width="17.85546875" customWidth="1"/>
  </cols>
  <sheetData>
    <row r="1" spans="1:5" x14ac:dyDescent="0.25">
      <c r="A1" s="218" t="s">
        <v>95</v>
      </c>
      <c r="B1" s="218" t="s">
        <v>793</v>
      </c>
      <c r="C1" s="218" t="s">
        <v>794</v>
      </c>
      <c r="D1" s="218" t="s">
        <v>795</v>
      </c>
      <c r="E1" s="218" t="s">
        <v>796</v>
      </c>
    </row>
    <row r="2" spans="1:5" x14ac:dyDescent="0.25">
      <c r="A2" t="s">
        <v>797</v>
      </c>
      <c r="B2" t="s">
        <v>798</v>
      </c>
    </row>
    <row r="3" spans="1:5" ht="90" x14ac:dyDescent="0.25">
      <c r="B3" s="7" t="s">
        <v>799</v>
      </c>
      <c r="C3" s="258">
        <v>8200000</v>
      </c>
    </row>
    <row r="4" spans="1:5" ht="195" x14ac:dyDescent="0.25">
      <c r="B4" s="7" t="s">
        <v>800</v>
      </c>
      <c r="C4" s="258">
        <v>8500000</v>
      </c>
    </row>
    <row r="5" spans="1:5" ht="300" x14ac:dyDescent="0.25">
      <c r="B5" s="7" t="s">
        <v>801</v>
      </c>
      <c r="C5" s="258">
        <v>12300000</v>
      </c>
    </row>
    <row r="6" spans="1:5" x14ac:dyDescent="0.25">
      <c r="A6" t="s">
        <v>415</v>
      </c>
      <c r="B6" s="7" t="s">
        <v>802</v>
      </c>
    </row>
    <row r="7" spans="1:5" x14ac:dyDescent="0.25">
      <c r="A7" t="s">
        <v>419</v>
      </c>
    </row>
    <row r="8" spans="1:5" x14ac:dyDescent="0.25">
      <c r="A8" t="s">
        <v>206</v>
      </c>
    </row>
    <row r="9" spans="1:5" x14ac:dyDescent="0.25">
      <c r="A9" t="s">
        <v>420</v>
      </c>
    </row>
    <row r="10" spans="1:5" x14ac:dyDescent="0.25">
      <c r="A10" t="s">
        <v>424</v>
      </c>
    </row>
    <row r="11" spans="1:5" x14ac:dyDescent="0.25">
      <c r="A11" t="s">
        <v>80</v>
      </c>
    </row>
    <row r="12" spans="1:5" x14ac:dyDescent="0.25">
      <c r="A12" t="s">
        <v>79</v>
      </c>
    </row>
    <row r="13" spans="1:5" x14ac:dyDescent="0.25">
      <c r="A13" t="s">
        <v>89</v>
      </c>
    </row>
    <row r="14" spans="1:5" x14ac:dyDescent="0.25">
      <c r="A14" t="s">
        <v>81</v>
      </c>
    </row>
    <row r="15" spans="1:5" x14ac:dyDescent="0.25">
      <c r="A15" t="s">
        <v>84</v>
      </c>
    </row>
    <row r="16" spans="1:5" x14ac:dyDescent="0.25">
      <c r="A16" t="s">
        <v>85</v>
      </c>
    </row>
    <row r="17" spans="1:5" x14ac:dyDescent="0.25">
      <c r="A17" t="s">
        <v>89</v>
      </c>
    </row>
    <row r="18" spans="1:5" x14ac:dyDescent="0.25">
      <c r="A18" t="s">
        <v>81</v>
      </c>
    </row>
    <row r="19" spans="1:5" x14ac:dyDescent="0.25">
      <c r="A19" t="s">
        <v>84</v>
      </c>
    </row>
    <row r="20" spans="1:5" x14ac:dyDescent="0.25">
      <c r="A20" t="s">
        <v>421</v>
      </c>
    </row>
    <row r="21" spans="1:5" x14ac:dyDescent="0.25">
      <c r="A21" t="s">
        <v>543</v>
      </c>
      <c r="B21" t="s">
        <v>803</v>
      </c>
      <c r="C21" s="259">
        <v>40000</v>
      </c>
    </row>
    <row r="22" spans="1:5" x14ac:dyDescent="0.25">
      <c r="A22" t="s">
        <v>0</v>
      </c>
    </row>
    <row r="23" spans="1:5" x14ac:dyDescent="0.25">
      <c r="A23" t="s">
        <v>544</v>
      </c>
    </row>
    <row r="24" spans="1:5" x14ac:dyDescent="0.25">
      <c r="A24" t="s">
        <v>545</v>
      </c>
    </row>
    <row r="25" spans="1:5" x14ac:dyDescent="0.25">
      <c r="A25" t="s">
        <v>804</v>
      </c>
      <c r="B25" t="s">
        <v>805</v>
      </c>
    </row>
    <row r="26" spans="1:5" x14ac:dyDescent="0.25">
      <c r="A26" t="s">
        <v>804</v>
      </c>
      <c r="B26" t="s">
        <v>806</v>
      </c>
      <c r="C26" s="258">
        <v>25000</v>
      </c>
      <c r="E26">
        <v>3148488646</v>
      </c>
    </row>
    <row r="27" spans="1:5" x14ac:dyDescent="0.25">
      <c r="A27" t="s">
        <v>807</v>
      </c>
      <c r="B27" t="s">
        <v>808</v>
      </c>
      <c r="C27" s="258">
        <v>168000</v>
      </c>
      <c r="D27" t="s">
        <v>809</v>
      </c>
    </row>
    <row r="28" spans="1:5" x14ac:dyDescent="0.25">
      <c r="A28" t="s">
        <v>810</v>
      </c>
      <c r="B28" t="s">
        <v>808</v>
      </c>
      <c r="C28" s="258">
        <v>151400</v>
      </c>
      <c r="D28" t="s">
        <v>811</v>
      </c>
    </row>
    <row r="29" spans="1:5" x14ac:dyDescent="0.25">
      <c r="A29" t="s">
        <v>812</v>
      </c>
      <c r="B29" t="s">
        <v>813</v>
      </c>
      <c r="C29" s="258">
        <v>6500</v>
      </c>
      <c r="D29" t="s">
        <v>814</v>
      </c>
    </row>
    <row r="30" spans="1:5" x14ac:dyDescent="0.25">
      <c r="A30" t="s">
        <v>815</v>
      </c>
      <c r="B30" t="s">
        <v>816</v>
      </c>
      <c r="C30" s="258">
        <v>50000</v>
      </c>
      <c r="D30" t="s">
        <v>817</v>
      </c>
      <c r="E30">
        <v>3016457273</v>
      </c>
    </row>
    <row r="31" spans="1:5" x14ac:dyDescent="0.25">
      <c r="A31" t="s">
        <v>818</v>
      </c>
      <c r="B31" t="s">
        <v>819</v>
      </c>
      <c r="C31" s="258">
        <v>80000</v>
      </c>
    </row>
    <row r="32" spans="1:5" x14ac:dyDescent="0.25">
      <c r="A32" t="s">
        <v>820</v>
      </c>
      <c r="B32" t="s">
        <v>819</v>
      </c>
      <c r="C32" s="258">
        <v>70000</v>
      </c>
    </row>
    <row r="33" spans="1:6" x14ac:dyDescent="0.25">
      <c r="A33" t="s">
        <v>821</v>
      </c>
      <c r="B33" t="s">
        <v>822</v>
      </c>
      <c r="C33" s="258"/>
      <c r="D33" t="s">
        <v>814</v>
      </c>
    </row>
    <row r="34" spans="1:6" x14ac:dyDescent="0.25">
      <c r="A34" t="s">
        <v>823</v>
      </c>
      <c r="B34" t="s">
        <v>824</v>
      </c>
      <c r="C34" s="258">
        <v>50000</v>
      </c>
      <c r="D34" t="s">
        <v>814</v>
      </c>
    </row>
    <row r="35" spans="1:6" x14ac:dyDescent="0.25">
      <c r="A35" t="s">
        <v>823</v>
      </c>
      <c r="B35" t="s">
        <v>825</v>
      </c>
      <c r="C35" s="258">
        <v>500000</v>
      </c>
      <c r="D35" t="s">
        <v>814</v>
      </c>
    </row>
    <row r="36" spans="1:6" x14ac:dyDescent="0.25">
      <c r="A36" t="s">
        <v>826</v>
      </c>
      <c r="B36" t="s">
        <v>827</v>
      </c>
      <c r="C36" s="258">
        <v>200000</v>
      </c>
      <c r="D36" t="s">
        <v>814</v>
      </c>
    </row>
    <row r="37" spans="1:6" x14ac:dyDescent="0.25">
      <c r="A37" t="s">
        <v>828</v>
      </c>
      <c r="B37" t="s">
        <v>829</v>
      </c>
      <c r="C37" s="258">
        <v>1000000</v>
      </c>
    </row>
    <row r="38" spans="1:6" x14ac:dyDescent="0.25">
      <c r="A38" t="s">
        <v>828</v>
      </c>
      <c r="B38" t="s">
        <v>830</v>
      </c>
      <c r="C38" s="258">
        <v>350000</v>
      </c>
    </row>
    <row r="39" spans="1:6" ht="375" x14ac:dyDescent="0.25">
      <c r="A39" s="260" t="s">
        <v>831</v>
      </c>
      <c r="B39" s="7" t="s">
        <v>832</v>
      </c>
      <c r="C39" s="258">
        <v>800000</v>
      </c>
    </row>
    <row r="40" spans="1:6" x14ac:dyDescent="0.25">
      <c r="A40" t="s">
        <v>833</v>
      </c>
      <c r="B40" t="s">
        <v>834</v>
      </c>
      <c r="C40" s="258">
        <v>5000000</v>
      </c>
    </row>
    <row r="41" spans="1:6" x14ac:dyDescent="0.25">
      <c r="A41" t="s">
        <v>835</v>
      </c>
      <c r="B41" t="s">
        <v>836</v>
      </c>
      <c r="C41" s="258">
        <v>300000</v>
      </c>
    </row>
    <row r="42" spans="1:6" x14ac:dyDescent="0.25">
      <c r="A42" t="s">
        <v>837</v>
      </c>
      <c r="B42" t="s">
        <v>838</v>
      </c>
      <c r="C42" s="258">
        <v>2300000</v>
      </c>
      <c r="D42" t="s">
        <v>839</v>
      </c>
    </row>
    <row r="43" spans="1:6" x14ac:dyDescent="0.25">
      <c r="A43" t="s">
        <v>837</v>
      </c>
      <c r="B43" t="s">
        <v>840</v>
      </c>
      <c r="C43" s="258">
        <v>2300000</v>
      </c>
      <c r="D43" t="s">
        <v>839</v>
      </c>
    </row>
    <row r="44" spans="1:6" x14ac:dyDescent="0.25">
      <c r="A44" t="s">
        <v>841</v>
      </c>
      <c r="C44" s="258">
        <v>3008000</v>
      </c>
      <c r="D44" t="s">
        <v>842</v>
      </c>
      <c r="E44">
        <v>3043487098</v>
      </c>
      <c r="F44" s="261" t="s">
        <v>843</v>
      </c>
    </row>
    <row r="45" spans="1:6" x14ac:dyDescent="0.25">
      <c r="A45" t="s">
        <v>844</v>
      </c>
      <c r="C45" s="258">
        <v>35000</v>
      </c>
      <c r="D45" t="s">
        <v>814</v>
      </c>
    </row>
    <row r="46" spans="1:6" x14ac:dyDescent="0.25">
      <c r="A46" t="s">
        <v>845</v>
      </c>
      <c r="C46" s="258">
        <v>70000</v>
      </c>
      <c r="D46" t="s">
        <v>814</v>
      </c>
    </row>
    <row r="47" spans="1:6" x14ac:dyDescent="0.25">
      <c r="A47" t="s">
        <v>846</v>
      </c>
      <c r="C47" s="258">
        <v>250000</v>
      </c>
      <c r="D47" t="s">
        <v>814</v>
      </c>
    </row>
  </sheetData>
  <conditionalFormatting sqref="A2:A36">
    <cfRule type="expression" dxfId="66" priority="1">
      <formula>$F2=1</formula>
    </cfRule>
    <cfRule type="expression" dxfId="65" priority="2">
      <formula>$C2=1</formula>
    </cfRule>
    <cfRule type="expression" dxfId="64" priority="3">
      <formula>$C2=1</formula>
    </cfRule>
  </conditionalFormatting>
  <hyperlinks>
    <hyperlink ref="F44" r:id="rId1" xr:uid="{1D4086F2-197B-444A-A622-934D3B0074C5}"/>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45C62-CFEA-461D-B16C-1BAFE27E4570}">
  <dimension ref="A2:J225"/>
  <sheetViews>
    <sheetView topLeftCell="B10" workbookViewId="0">
      <selection activeCell="A3" sqref="A3:H3"/>
    </sheetView>
  </sheetViews>
  <sheetFormatPr baseColWidth="10" defaultRowHeight="15" x14ac:dyDescent="0.25"/>
  <cols>
    <col min="3" max="3" width="28.5703125" customWidth="1"/>
    <col min="4" max="4" width="47.5703125" customWidth="1"/>
    <col min="5" max="5" width="28" customWidth="1"/>
    <col min="6" max="6" width="11.85546875" bestFit="1" customWidth="1"/>
    <col min="8" max="8" width="19.140625" customWidth="1"/>
    <col min="13" max="13" width="24.28515625" bestFit="1" customWidth="1"/>
    <col min="14" max="14" width="48" bestFit="1" customWidth="1"/>
    <col min="15" max="15" width="16.28515625" bestFit="1" customWidth="1"/>
    <col min="16" max="16" width="11.85546875" bestFit="1" customWidth="1"/>
    <col min="18" max="18" width="11.42578125" customWidth="1"/>
  </cols>
  <sheetData>
    <row r="2" spans="1:10" ht="93" customHeight="1" x14ac:dyDescent="0.25">
      <c r="A2" s="293"/>
      <c r="B2" s="293"/>
      <c r="C2" s="293"/>
      <c r="D2" s="293"/>
      <c r="E2" s="293"/>
      <c r="F2" s="293"/>
      <c r="G2" s="293"/>
      <c r="H2" s="293"/>
    </row>
    <row r="3" spans="1:10" ht="33" customHeight="1" x14ac:dyDescent="0.25">
      <c r="A3" s="294" t="s">
        <v>473</v>
      </c>
      <c r="B3" s="295"/>
      <c r="C3" s="295"/>
      <c r="D3" s="295"/>
      <c r="E3" s="295"/>
      <c r="F3" s="295"/>
      <c r="G3" s="295"/>
      <c r="H3" s="296"/>
    </row>
    <row r="4" spans="1:10" ht="15.75" customHeight="1" x14ac:dyDescent="0.25">
      <c r="A4" s="297" t="s">
        <v>90</v>
      </c>
      <c r="B4" s="25"/>
      <c r="C4" s="25"/>
      <c r="D4" s="298" t="s">
        <v>91</v>
      </c>
      <c r="E4" s="298"/>
      <c r="F4" s="298"/>
      <c r="G4" s="298"/>
      <c r="H4" s="298"/>
    </row>
    <row r="5" spans="1:10" x14ac:dyDescent="0.25">
      <c r="A5" s="297"/>
      <c r="B5" s="25"/>
      <c r="C5" s="25"/>
      <c r="D5" s="299">
        <f>I8/I6</f>
        <v>0.26775956284153007</v>
      </c>
      <c r="E5" s="299"/>
      <c r="F5" s="299"/>
      <c r="G5" s="299"/>
      <c r="H5" s="299"/>
    </row>
    <row r="6" spans="1:10" ht="27.75" customHeight="1" x14ac:dyDescent="0.25">
      <c r="A6" s="297"/>
      <c r="B6" s="25"/>
      <c r="C6" s="25"/>
      <c r="D6" s="16" t="s">
        <v>92</v>
      </c>
      <c r="E6" s="293">
        <f>COUNTA(Tabla712[ACTIVIDAD])</f>
        <v>30</v>
      </c>
      <c r="F6" s="293"/>
      <c r="G6" s="293"/>
      <c r="H6" s="293"/>
      <c r="I6">
        <f>VALUE(E6)+'CRECER ES P'!H7+EMPRENDELO!H5+EMEGA!H6+'COMERCIO ACTIVO'!H6+'EMPRENDE TU FUTURO'!H5+TRANSFORMAT!H6+ALISTATE!H6+'MUJER ACTIVA'!H6+'ENTORNO JOVEN'!H5+'TRANSFORMACIÓN DIGITAL'!H6</f>
        <v>183</v>
      </c>
    </row>
    <row r="7" spans="1:10" ht="27.75" customHeight="1" x14ac:dyDescent="0.25">
      <c r="A7" s="297"/>
      <c r="B7" s="126"/>
      <c r="C7" s="300" t="s">
        <v>204</v>
      </c>
      <c r="D7" s="301"/>
      <c r="E7" s="301"/>
      <c r="F7" s="301"/>
      <c r="G7" s="301"/>
      <c r="H7" s="302"/>
    </row>
    <row r="8" spans="1:10" ht="50.25" customHeight="1" x14ac:dyDescent="0.25">
      <c r="A8" s="297"/>
      <c r="B8" s="25"/>
      <c r="C8" s="25"/>
      <c r="D8" s="16" t="s">
        <v>93</v>
      </c>
      <c r="E8" s="293">
        <f>SUM(Tabla712[[#All],[CHECK]])</f>
        <v>19</v>
      </c>
      <c r="F8" s="293"/>
      <c r="G8" s="293"/>
      <c r="H8" s="293"/>
      <c r="I8">
        <f>VALUE(E8)+'CRECER ES P'!H9+EMPRENDELO!H7+EMEGA!H8+'COMERCIO ACTIVO'!H8+'EMPRENDE TU FUTURO'!H7+TRANSFORMAT!H8+ALISTATE!H8+'MUJER ACTIVA'!H8+'ENTORNO JOVEN'!H7+'TRANSFORMACIÓN DIGITAL'!H8</f>
        <v>49</v>
      </c>
    </row>
    <row r="9" spans="1:10" ht="15.75" thickBot="1" x14ac:dyDescent="0.3">
      <c r="A9" s="17" t="s">
        <v>94</v>
      </c>
      <c r="B9" s="26" t="s">
        <v>498</v>
      </c>
      <c r="C9" s="26" t="s">
        <v>105</v>
      </c>
      <c r="D9" s="5" t="s">
        <v>95</v>
      </c>
      <c r="E9" s="5" t="s">
        <v>96</v>
      </c>
      <c r="F9" s="5" t="s">
        <v>97</v>
      </c>
      <c r="G9" s="18" t="s">
        <v>98</v>
      </c>
      <c r="H9" s="5" t="s">
        <v>99</v>
      </c>
      <c r="I9" s="108" t="s">
        <v>418</v>
      </c>
      <c r="J9" s="108" t="s">
        <v>423</v>
      </c>
    </row>
    <row r="10" spans="1:10" ht="15.75" x14ac:dyDescent="0.25">
      <c r="A10" s="27">
        <v>1</v>
      </c>
      <c r="B10" s="52"/>
      <c r="C10" s="38"/>
      <c r="D10" s="34" t="s">
        <v>477</v>
      </c>
      <c r="E10" s="128"/>
      <c r="F10" s="129">
        <v>45141</v>
      </c>
      <c r="G10" s="128">
        <v>1</v>
      </c>
      <c r="H10" s="128"/>
      <c r="I10" s="128"/>
      <c r="J10" s="128"/>
    </row>
    <row r="11" spans="1:10" ht="15.75" customHeight="1" x14ac:dyDescent="0.25">
      <c r="A11" s="27">
        <v>2</v>
      </c>
      <c r="B11" s="52"/>
      <c r="C11" s="14"/>
      <c r="D11" s="34" t="s">
        <v>474</v>
      </c>
      <c r="E11" s="19" t="s">
        <v>103</v>
      </c>
      <c r="F11" s="107">
        <v>45146</v>
      </c>
      <c r="G11" s="20">
        <v>1</v>
      </c>
      <c r="H11" s="19"/>
      <c r="I11" s="53"/>
      <c r="J11" s="53"/>
    </row>
    <row r="12" spans="1:10" ht="15.75" customHeight="1" x14ac:dyDescent="0.25">
      <c r="A12" s="27">
        <v>3</v>
      </c>
      <c r="B12" s="52"/>
      <c r="C12" s="38"/>
      <c r="D12" s="34" t="s">
        <v>475</v>
      </c>
      <c r="E12" s="19"/>
      <c r="F12" s="107">
        <v>45147</v>
      </c>
      <c r="G12" s="20">
        <v>1</v>
      </c>
      <c r="H12" s="19"/>
      <c r="I12" s="19"/>
      <c r="J12" s="19"/>
    </row>
    <row r="13" spans="1:10" ht="15.75" customHeight="1" x14ac:dyDescent="0.25">
      <c r="A13" s="27">
        <v>4</v>
      </c>
      <c r="B13" s="52"/>
      <c r="C13" s="38"/>
      <c r="D13" s="34" t="s">
        <v>484</v>
      </c>
      <c r="E13" s="19"/>
      <c r="F13" s="107">
        <v>45148</v>
      </c>
      <c r="G13" s="20">
        <v>1</v>
      </c>
      <c r="H13" s="19"/>
      <c r="I13" s="19"/>
      <c r="J13" s="19"/>
    </row>
    <row r="14" spans="1:10" ht="15.75" x14ac:dyDescent="0.25">
      <c r="A14" s="27">
        <v>5</v>
      </c>
      <c r="B14" s="52"/>
      <c r="C14" s="10"/>
      <c r="D14" s="34" t="s">
        <v>476</v>
      </c>
      <c r="E14" s="19" t="s">
        <v>103</v>
      </c>
      <c r="F14" s="107">
        <v>45149</v>
      </c>
      <c r="G14" s="20">
        <v>1</v>
      </c>
      <c r="H14" s="19"/>
      <c r="I14" s="19"/>
      <c r="J14" s="19"/>
    </row>
    <row r="15" spans="1:10" ht="15.75" x14ac:dyDescent="0.25">
      <c r="A15" s="20">
        <v>6</v>
      </c>
      <c r="B15" s="52"/>
      <c r="C15" s="38"/>
      <c r="D15" s="34" t="s">
        <v>483</v>
      </c>
      <c r="E15" s="19"/>
      <c r="F15" s="107">
        <v>45152</v>
      </c>
      <c r="G15" s="20">
        <v>1</v>
      </c>
      <c r="H15" s="19"/>
      <c r="I15" s="19"/>
      <c r="J15" s="19"/>
    </row>
    <row r="16" spans="1:10" ht="15.75" x14ac:dyDescent="0.25">
      <c r="A16" s="20">
        <v>7</v>
      </c>
      <c r="B16" s="57"/>
      <c r="C16" s="38"/>
      <c r="D16" s="34" t="s">
        <v>485</v>
      </c>
      <c r="E16" s="19"/>
      <c r="F16" s="107">
        <v>45153</v>
      </c>
      <c r="G16" s="20">
        <v>1</v>
      </c>
      <c r="H16" s="19"/>
      <c r="I16" s="19"/>
      <c r="J16" s="19"/>
    </row>
    <row r="17" spans="1:10" ht="17.25" customHeight="1" x14ac:dyDescent="0.25">
      <c r="A17" s="27">
        <v>8</v>
      </c>
      <c r="B17" s="57"/>
      <c r="C17" s="38"/>
      <c r="D17" s="34" t="s">
        <v>490</v>
      </c>
      <c r="E17" s="19"/>
      <c r="F17" s="107">
        <v>45154</v>
      </c>
      <c r="G17" s="20">
        <v>1</v>
      </c>
      <c r="H17" s="19"/>
      <c r="I17" s="19"/>
      <c r="J17" s="19"/>
    </row>
    <row r="18" spans="1:10" ht="15.75" x14ac:dyDescent="0.25">
      <c r="A18" s="27">
        <v>9</v>
      </c>
      <c r="B18" s="52"/>
      <c r="C18" s="10"/>
      <c r="D18" s="34" t="s">
        <v>487</v>
      </c>
      <c r="E18" s="19" t="s">
        <v>103</v>
      </c>
      <c r="F18" s="107">
        <v>45155</v>
      </c>
      <c r="G18" s="20">
        <v>1</v>
      </c>
      <c r="H18" s="19"/>
      <c r="I18" s="19"/>
      <c r="J18" s="19"/>
    </row>
    <row r="19" spans="1:10" ht="15.75" x14ac:dyDescent="0.25">
      <c r="A19" s="27">
        <v>10</v>
      </c>
      <c r="B19" s="27"/>
      <c r="C19" s="36"/>
      <c r="D19" s="34" t="s">
        <v>488</v>
      </c>
      <c r="E19" s="19" t="s">
        <v>104</v>
      </c>
      <c r="F19" s="107">
        <v>45156</v>
      </c>
      <c r="G19" s="20"/>
      <c r="H19" s="19"/>
      <c r="I19" s="19"/>
      <c r="J19" s="19"/>
    </row>
    <row r="20" spans="1:10" ht="15.75" customHeight="1" x14ac:dyDescent="0.25">
      <c r="A20" s="27">
        <v>11</v>
      </c>
      <c r="B20" s="52"/>
      <c r="C20" s="14"/>
      <c r="D20" s="34" t="s">
        <v>489</v>
      </c>
      <c r="E20" s="19" t="s">
        <v>103</v>
      </c>
      <c r="F20" s="107">
        <v>45159</v>
      </c>
      <c r="G20" s="20">
        <v>1</v>
      </c>
      <c r="H20" s="19"/>
      <c r="I20" s="19"/>
      <c r="J20" s="19"/>
    </row>
    <row r="21" spans="1:10" ht="15.75" x14ac:dyDescent="0.25">
      <c r="A21" s="27">
        <v>12</v>
      </c>
      <c r="B21" s="52"/>
      <c r="C21" s="10"/>
      <c r="D21" s="34" t="s">
        <v>486</v>
      </c>
      <c r="E21" s="19" t="s">
        <v>103</v>
      </c>
      <c r="F21" s="107">
        <v>45161</v>
      </c>
      <c r="G21" s="20">
        <v>1</v>
      </c>
      <c r="H21" s="19"/>
      <c r="I21" s="19"/>
      <c r="J21" s="19"/>
    </row>
    <row r="22" spans="1:10" ht="15.75" x14ac:dyDescent="0.25">
      <c r="A22" s="28">
        <v>13</v>
      </c>
      <c r="B22" s="27"/>
      <c r="C22" s="36"/>
      <c r="D22" s="34" t="s">
        <v>491</v>
      </c>
      <c r="E22" s="19" t="s">
        <v>103</v>
      </c>
      <c r="F22" s="107">
        <v>45162</v>
      </c>
      <c r="G22" s="20">
        <v>1</v>
      </c>
      <c r="H22" s="19"/>
      <c r="I22" s="19"/>
      <c r="J22" s="19"/>
    </row>
    <row r="23" spans="1:10" ht="15.75" x14ac:dyDescent="0.25">
      <c r="A23" s="28">
        <v>14</v>
      </c>
      <c r="B23" s="127"/>
      <c r="C23" s="11"/>
      <c r="D23" s="34" t="s">
        <v>479</v>
      </c>
      <c r="E23" s="19" t="s">
        <v>103</v>
      </c>
      <c r="F23" s="107">
        <v>45163</v>
      </c>
      <c r="G23" s="20">
        <v>1</v>
      </c>
      <c r="H23" s="19"/>
      <c r="I23" s="19"/>
      <c r="J23" s="19"/>
    </row>
    <row r="24" spans="1:10" ht="15.75" x14ac:dyDescent="0.25">
      <c r="A24" s="27">
        <v>15</v>
      </c>
      <c r="B24" s="27"/>
      <c r="C24" s="12"/>
      <c r="D24" s="34" t="s">
        <v>480</v>
      </c>
      <c r="E24" s="19" t="s">
        <v>103</v>
      </c>
      <c r="F24" s="107">
        <v>45166</v>
      </c>
      <c r="G24" s="20">
        <v>1</v>
      </c>
      <c r="H24" s="19"/>
      <c r="I24" s="19"/>
      <c r="J24" s="19"/>
    </row>
    <row r="25" spans="1:10" ht="15.75" x14ac:dyDescent="0.25">
      <c r="A25" s="28">
        <v>16</v>
      </c>
      <c r="B25" s="52"/>
      <c r="C25" s="13"/>
      <c r="D25" s="34" t="s">
        <v>481</v>
      </c>
      <c r="E25" s="19" t="s">
        <v>103</v>
      </c>
      <c r="F25" s="107">
        <v>45167</v>
      </c>
      <c r="G25" s="20">
        <v>1</v>
      </c>
      <c r="H25" s="19"/>
      <c r="I25" s="19"/>
      <c r="J25" s="19"/>
    </row>
    <row r="26" spans="1:10" ht="15.75" x14ac:dyDescent="0.25">
      <c r="A26" s="28">
        <v>17</v>
      </c>
      <c r="B26" s="52"/>
      <c r="C26" s="2"/>
      <c r="D26" s="34" t="s">
        <v>482</v>
      </c>
      <c r="E26" s="19" t="s">
        <v>103</v>
      </c>
      <c r="F26" s="107">
        <v>45168</v>
      </c>
      <c r="G26" s="20">
        <v>1</v>
      </c>
      <c r="H26" s="19"/>
      <c r="I26" s="19"/>
      <c r="J26" s="19"/>
    </row>
    <row r="27" spans="1:10" ht="15.75" x14ac:dyDescent="0.25">
      <c r="A27" s="27">
        <v>18</v>
      </c>
      <c r="B27" s="27"/>
      <c r="C27" s="12"/>
      <c r="D27" s="34" t="s">
        <v>478</v>
      </c>
      <c r="E27" s="19" t="s">
        <v>103</v>
      </c>
      <c r="F27" s="123">
        <v>45169</v>
      </c>
      <c r="G27" s="20">
        <v>1</v>
      </c>
      <c r="H27" s="19"/>
      <c r="I27" s="19"/>
      <c r="J27" s="19"/>
    </row>
    <row r="28" spans="1:10" ht="15.75" x14ac:dyDescent="0.25">
      <c r="A28" s="27">
        <v>19</v>
      </c>
      <c r="B28" s="52"/>
      <c r="C28" s="11"/>
      <c r="D28" s="34" t="s">
        <v>492</v>
      </c>
      <c r="E28" s="19" t="s">
        <v>103</v>
      </c>
      <c r="F28" s="107">
        <v>45148</v>
      </c>
      <c r="G28" s="20"/>
      <c r="H28" s="21"/>
      <c r="I28" s="19"/>
      <c r="J28" s="19"/>
    </row>
    <row r="29" spans="1:10" ht="15.75" x14ac:dyDescent="0.25">
      <c r="A29" s="28">
        <v>20</v>
      </c>
      <c r="B29" s="27"/>
      <c r="C29" s="12"/>
      <c r="D29" s="30" t="s">
        <v>493</v>
      </c>
      <c r="E29" s="19" t="s">
        <v>103</v>
      </c>
      <c r="F29" s="107">
        <v>45155</v>
      </c>
      <c r="G29" s="20"/>
      <c r="H29" s="19"/>
      <c r="I29" s="19"/>
      <c r="J29" s="19"/>
    </row>
    <row r="30" spans="1:10" ht="15.75" x14ac:dyDescent="0.25">
      <c r="A30" s="28">
        <v>21</v>
      </c>
      <c r="B30" s="127"/>
      <c r="C30" s="11"/>
      <c r="D30" s="34" t="s">
        <v>494</v>
      </c>
      <c r="E30" s="19" t="s">
        <v>103</v>
      </c>
      <c r="F30" s="107">
        <v>45157</v>
      </c>
      <c r="G30" s="20">
        <v>1</v>
      </c>
      <c r="H30" s="19"/>
      <c r="I30" s="19"/>
      <c r="J30" s="19"/>
    </row>
    <row r="31" spans="1:10" ht="15.75" x14ac:dyDescent="0.25">
      <c r="A31" s="27">
        <v>22</v>
      </c>
      <c r="B31" s="52"/>
      <c r="C31" s="2"/>
      <c r="D31" s="34" t="s">
        <v>496</v>
      </c>
      <c r="E31" s="19" t="s">
        <v>103</v>
      </c>
      <c r="F31" s="19"/>
      <c r="G31" s="20"/>
      <c r="H31" s="19"/>
      <c r="I31" s="19"/>
      <c r="J31" s="19"/>
    </row>
    <row r="32" spans="1:10" ht="15.75" x14ac:dyDescent="0.25">
      <c r="A32" s="27">
        <v>23</v>
      </c>
      <c r="B32" s="52"/>
      <c r="C32" s="2"/>
      <c r="D32" s="30" t="s">
        <v>497</v>
      </c>
      <c r="E32" s="19" t="s">
        <v>103</v>
      </c>
      <c r="F32" s="107">
        <v>45160</v>
      </c>
      <c r="G32" s="20"/>
      <c r="H32" s="19"/>
      <c r="I32" s="19"/>
      <c r="J32" s="19"/>
    </row>
    <row r="33" spans="1:10" ht="15.75" x14ac:dyDescent="0.25">
      <c r="A33" s="28">
        <v>25</v>
      </c>
      <c r="B33" s="52"/>
      <c r="C33" s="9"/>
      <c r="D33" s="34" t="s">
        <v>536</v>
      </c>
      <c r="E33" s="19" t="s">
        <v>103</v>
      </c>
      <c r="F33" s="107">
        <v>45165</v>
      </c>
      <c r="G33" s="20">
        <v>1</v>
      </c>
      <c r="H33" s="19"/>
      <c r="I33" s="19"/>
      <c r="J33" s="19"/>
    </row>
    <row r="34" spans="1:10" ht="15.75" x14ac:dyDescent="0.25">
      <c r="A34" s="28">
        <v>26</v>
      </c>
      <c r="B34" s="27"/>
      <c r="C34" s="15"/>
      <c r="D34" s="32" t="s">
        <v>537</v>
      </c>
      <c r="E34" s="19" t="s">
        <v>103</v>
      </c>
      <c r="F34" s="107">
        <v>45146</v>
      </c>
      <c r="G34" s="20"/>
      <c r="H34" s="19"/>
      <c r="I34" s="19"/>
      <c r="J34" s="19"/>
    </row>
    <row r="35" spans="1:10" ht="15.75" x14ac:dyDescent="0.25">
      <c r="A35" s="27">
        <v>27</v>
      </c>
      <c r="B35" s="127"/>
      <c r="C35" s="1"/>
      <c r="D35" s="30" t="s">
        <v>538</v>
      </c>
      <c r="E35" s="19" t="s">
        <v>103</v>
      </c>
      <c r="F35" s="19"/>
      <c r="G35" s="20"/>
      <c r="H35" s="19"/>
      <c r="I35" s="19"/>
      <c r="J35" s="19"/>
    </row>
    <row r="36" spans="1:10" ht="15.75" x14ac:dyDescent="0.25">
      <c r="A36" s="20">
        <v>28</v>
      </c>
      <c r="B36" s="52"/>
      <c r="C36" s="2"/>
      <c r="D36" s="34" t="s">
        <v>539</v>
      </c>
      <c r="E36" s="19" t="s">
        <v>103</v>
      </c>
      <c r="F36" s="19"/>
      <c r="G36" s="20"/>
      <c r="H36" s="19"/>
      <c r="I36" s="19"/>
      <c r="J36" s="19"/>
    </row>
    <row r="37" spans="1:10" ht="15.75" x14ac:dyDescent="0.25">
      <c r="A37" s="20">
        <v>29</v>
      </c>
      <c r="B37" s="57"/>
      <c r="C37" s="38"/>
      <c r="D37" s="32" t="s">
        <v>540</v>
      </c>
      <c r="E37" s="19" t="s">
        <v>103</v>
      </c>
      <c r="F37" s="19"/>
      <c r="G37" s="20"/>
      <c r="H37" s="19"/>
      <c r="I37" s="19"/>
      <c r="J37" s="19"/>
    </row>
    <row r="38" spans="1:10" ht="15.75" x14ac:dyDescent="0.25">
      <c r="A38" s="28">
        <v>30</v>
      </c>
      <c r="B38" s="57"/>
      <c r="C38" s="38"/>
      <c r="D38" s="34" t="s">
        <v>494</v>
      </c>
      <c r="E38" s="19"/>
      <c r="F38" s="107">
        <v>45188</v>
      </c>
      <c r="G38" s="20"/>
      <c r="H38" s="19"/>
      <c r="I38" s="19"/>
      <c r="J38" s="19"/>
    </row>
    <row r="39" spans="1:10" ht="15.75" x14ac:dyDescent="0.25">
      <c r="A39" s="28">
        <v>31</v>
      </c>
      <c r="B39" s="27"/>
      <c r="C39" s="12"/>
      <c r="D39" s="34" t="s">
        <v>536</v>
      </c>
      <c r="E39" s="19" t="s">
        <v>103</v>
      </c>
      <c r="F39" s="107">
        <v>45196</v>
      </c>
      <c r="G39" s="20"/>
      <c r="H39" s="19"/>
      <c r="I39" s="21"/>
      <c r="J39" s="21"/>
    </row>
    <row r="40" spans="1:10" ht="16.5" thickBot="1" x14ac:dyDescent="0.3">
      <c r="A40" s="110"/>
      <c r="B40" s="115"/>
      <c r="C40" s="109"/>
      <c r="D40" s="21"/>
      <c r="E40" s="21"/>
      <c r="F40" s="21"/>
      <c r="G40" s="110"/>
      <c r="H40" s="21"/>
      <c r="I40" s="21"/>
      <c r="J40" s="21"/>
    </row>
    <row r="41" spans="1:10" ht="45.75" thickBot="1" x14ac:dyDescent="0.3">
      <c r="G41" s="22" t="s">
        <v>100</v>
      </c>
      <c r="H41" s="23" t="s">
        <v>101</v>
      </c>
    </row>
    <row r="42" spans="1:10" x14ac:dyDescent="0.25">
      <c r="G42" s="24"/>
    </row>
    <row r="44" spans="1:10" ht="98.25" customHeight="1" x14ac:dyDescent="0.25"/>
    <row r="49" ht="37.5" customHeight="1" x14ac:dyDescent="0.25"/>
    <row r="85" ht="85.5" customHeight="1" x14ac:dyDescent="0.25"/>
    <row r="86" ht="15.75" customHeight="1" x14ac:dyDescent="0.25"/>
    <row r="87" ht="50.25" customHeight="1" x14ac:dyDescent="0.25"/>
    <row r="88" ht="84.75" customHeight="1" x14ac:dyDescent="0.25"/>
    <row r="93" ht="65.25" customHeight="1" x14ac:dyDescent="0.25"/>
    <row r="94" ht="65.25" customHeight="1" x14ac:dyDescent="0.25"/>
    <row r="119" ht="93.75" customHeight="1" x14ac:dyDescent="0.25"/>
    <row r="123" ht="76.5" customHeight="1" x14ac:dyDescent="0.25"/>
    <row r="132" ht="48.75" customHeight="1" x14ac:dyDescent="0.25"/>
    <row r="144" ht="86.25" customHeight="1" x14ac:dyDescent="0.25"/>
    <row r="164" ht="76.5" customHeight="1" x14ac:dyDescent="0.25"/>
    <row r="185" ht="72" customHeight="1" x14ac:dyDescent="0.25"/>
    <row r="186" ht="14.25" customHeight="1" x14ac:dyDescent="0.25"/>
    <row r="205" ht="83.25" customHeight="1" x14ac:dyDescent="0.25"/>
    <row r="224" ht="79.5" customHeight="1" x14ac:dyDescent="0.25"/>
    <row r="225" ht="58.5" customHeight="1" x14ac:dyDescent="0.25"/>
  </sheetData>
  <mergeCells count="8">
    <mergeCell ref="A2:H2"/>
    <mergeCell ref="A3:H3"/>
    <mergeCell ref="A4:A8"/>
    <mergeCell ref="D4:H4"/>
    <mergeCell ref="D5:H5"/>
    <mergeCell ref="E6:H6"/>
    <mergeCell ref="C7:H7"/>
    <mergeCell ref="E8:H8"/>
  </mergeCells>
  <phoneticPr fontId="11" type="noConversion"/>
  <conditionalFormatting sqref="D5">
    <cfRule type="dataBar" priority="4">
      <dataBar>
        <cfvo type="num" val="0"/>
        <cfvo type="num" val="1"/>
        <color rgb="FFFFB628"/>
      </dataBar>
      <extLst>
        <ext xmlns:x14="http://schemas.microsoft.com/office/spreadsheetml/2009/9/main" uri="{B025F937-C7B1-47D3-B67F-A62EFF666E3E}">
          <x14:id>{25BE3948-2B0C-41FF-8689-E8BBD274BC11}</x14:id>
        </ext>
      </extLst>
    </cfRule>
  </conditionalFormatting>
  <conditionalFormatting sqref="G10:G40">
    <cfRule type="iconSet" priority="301">
      <iconSet iconSet="3Symbols2" showValue="0">
        <cfvo type="percent" val="0"/>
        <cfvo type="num" val="0"/>
        <cfvo type="num" val="1"/>
      </iconSet>
    </cfRule>
  </conditionalFormatting>
  <pageMargins left="0.7" right="0.7" top="0.75" bottom="0.75" header="0.3" footer="0.3"/>
  <pageSetup orientation="portrait" horizontalDpi="360" verticalDpi="360" r:id="rId1"/>
  <drawing r:id="rId2"/>
  <legacy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dataBar" id="{25BE3948-2B0C-41FF-8689-E8BBD274BC11}">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D5</xm:sqref>
        </x14:conditionalFormatting>
        <x14:conditionalFormatting xmlns:xm="http://schemas.microsoft.com/office/excel/2006/main">
          <x14:cfRule type="expression" priority="225" id="{00000000-000E-0000-0200-000002000000}">
            <xm:f>'CRECER ES P'!$F10=1</xm:f>
            <x14:dxf>
              <font>
                <strike/>
                <color rgb="FFFFC000"/>
              </font>
            </x14:dxf>
          </x14:cfRule>
          <x14:cfRule type="expression" priority="226" id="{00000000-000E-0000-0200-000003000000}">
            <xm:f>'CRECER ES P'!$C10=1</xm:f>
            <x14:dxf>
              <font>
                <strike/>
                <color rgb="FFFFC000"/>
              </font>
            </x14:dxf>
          </x14:cfRule>
          <x14:cfRule type="expression" priority="227" id="{00000000-000E-0000-0200-000004000000}">
            <xm:f>'CRECER ES P'!$C10=1</xm:f>
            <x14:dxf>
              <font>
                <color rgb="FFFFC000"/>
              </font>
            </x14:dxf>
          </x14:cfRule>
          <xm:sqref>D10:D32</xm:sqref>
        </x14:conditionalFormatting>
        <x14:conditionalFormatting xmlns:xm="http://schemas.microsoft.com/office/excel/2006/main">
          <x14:cfRule type="expression" priority="298" id="{00000000-000E-0000-0200-000002000000}">
            <xm:f>'CRECER ES P'!$F34=1</xm:f>
            <x14:dxf>
              <font>
                <strike/>
                <color rgb="FFFFC000"/>
              </font>
            </x14:dxf>
          </x14:cfRule>
          <x14:cfRule type="expression" priority="299" id="{00000000-000E-0000-0200-000003000000}">
            <xm:f>'CRECER ES P'!$C34=1</xm:f>
            <x14:dxf>
              <font>
                <strike/>
                <color rgb="FFFFC000"/>
              </font>
            </x14:dxf>
          </x14:cfRule>
          <x14:cfRule type="expression" priority="300" id="{00000000-000E-0000-0200-000004000000}">
            <xm:f>'CRECER ES P'!$C34=1</xm:f>
            <x14:dxf>
              <font>
                <color rgb="FFFFC000"/>
              </font>
            </x14:dxf>
          </x14:cfRule>
          <xm:sqref>D33:D37 D39:D40</xm:sqref>
        </x14:conditionalFormatting>
        <x14:conditionalFormatting xmlns:xm="http://schemas.microsoft.com/office/excel/2006/main">
          <x14:cfRule type="expression" priority="1" id="{114D1593-0E17-434B-B00E-10F78F0772F4}">
            <xm:f>'CRECER ES P'!$F38=1</xm:f>
            <x14:dxf>
              <font>
                <strike/>
                <color rgb="FFFFC000"/>
              </font>
            </x14:dxf>
          </x14:cfRule>
          <x14:cfRule type="expression" priority="2" id="{65CB2C94-15F4-463A-9851-34D7D6DD7B2E}">
            <xm:f>'CRECER ES P'!$C38=1</xm:f>
            <x14:dxf>
              <font>
                <strike/>
                <color rgb="FFFFC000"/>
              </font>
            </x14:dxf>
          </x14:cfRule>
          <x14:cfRule type="expression" priority="3" id="{6F79CB6E-6853-49AA-915E-116C57E1A47B}">
            <xm:f>'CRECER ES P'!$C38=1</xm:f>
            <x14:dxf>
              <font>
                <color rgb="FFFFC000"/>
              </font>
            </x14:dxf>
          </x14:cfRule>
          <xm:sqref>D38</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D23E5-1F1C-4F0A-9BC6-C4A20FE24949}">
  <dimension ref="A2:I52"/>
  <sheetViews>
    <sheetView workbookViewId="0">
      <selection activeCell="E17" sqref="E17"/>
    </sheetView>
  </sheetViews>
  <sheetFormatPr baseColWidth="10" defaultRowHeight="15" x14ac:dyDescent="0.25"/>
  <cols>
    <col min="2" max="2" width="23.42578125" customWidth="1"/>
    <col min="3" max="3" width="30" customWidth="1"/>
    <col min="4" max="4" width="22.42578125" customWidth="1"/>
    <col min="5" max="5" width="26.5703125" customWidth="1"/>
    <col min="7" max="7" width="23.28515625" bestFit="1" customWidth="1"/>
    <col min="9" max="9" width="21" bestFit="1" customWidth="1"/>
    <col min="11" max="11" width="21" customWidth="1"/>
  </cols>
  <sheetData>
    <row r="2" spans="1:9" ht="92.25" customHeight="1" x14ac:dyDescent="0.25">
      <c r="A2" s="293"/>
      <c r="B2" s="293"/>
      <c r="C2" s="293"/>
      <c r="D2" s="293"/>
      <c r="E2" s="293"/>
      <c r="F2" s="293"/>
      <c r="G2" s="293"/>
    </row>
    <row r="3" spans="1:9" x14ac:dyDescent="0.25">
      <c r="A3" s="294" t="s">
        <v>102</v>
      </c>
      <c r="B3" s="295"/>
      <c r="C3" s="295"/>
      <c r="D3" s="295"/>
      <c r="E3" s="295"/>
      <c r="F3" s="295"/>
      <c r="G3" s="296"/>
    </row>
    <row r="4" spans="1:9" ht="15.75" x14ac:dyDescent="0.25">
      <c r="A4" s="297" t="s">
        <v>90</v>
      </c>
      <c r="B4" s="25"/>
      <c r="C4" s="298" t="s">
        <v>91</v>
      </c>
      <c r="D4" s="298"/>
      <c r="E4" s="298"/>
      <c r="F4" s="298"/>
      <c r="G4" s="298"/>
    </row>
    <row r="5" spans="1:9" x14ac:dyDescent="0.25">
      <c r="A5" s="297"/>
      <c r="B5" s="25"/>
      <c r="C5" s="299">
        <f>D9/D7</f>
        <v>0</v>
      </c>
      <c r="D5" s="299"/>
      <c r="E5" s="299"/>
      <c r="F5" s="299"/>
      <c r="G5" s="299"/>
    </row>
    <row r="6" spans="1:9" x14ac:dyDescent="0.25">
      <c r="A6" s="297"/>
      <c r="B6" s="25"/>
      <c r="C6" s="143" t="s">
        <v>689</v>
      </c>
      <c r="D6" s="143" t="s">
        <v>690</v>
      </c>
      <c r="E6" s="143" t="s">
        <v>691</v>
      </c>
      <c r="F6" s="143"/>
      <c r="G6" s="143"/>
    </row>
    <row r="7" spans="1:9" ht="15.75" x14ac:dyDescent="0.25">
      <c r="A7" s="297"/>
      <c r="B7" s="25"/>
      <c r="C7" s="16" t="s">
        <v>92</v>
      </c>
      <c r="D7" s="293">
        <f>COUNTA(Tabla7[ACTIVIDAD])</f>
        <v>30</v>
      </c>
      <c r="E7" s="293"/>
      <c r="F7" s="293"/>
      <c r="G7" s="293"/>
      <c r="H7">
        <f>VALUE(D7)</f>
        <v>30</v>
      </c>
    </row>
    <row r="8" spans="1:9" x14ac:dyDescent="0.25">
      <c r="A8" s="297"/>
      <c r="B8" s="300" t="s">
        <v>204</v>
      </c>
      <c r="C8" s="301"/>
      <c r="D8" s="301"/>
      <c r="E8" s="301"/>
      <c r="F8" s="301"/>
      <c r="G8" s="302"/>
    </row>
    <row r="9" spans="1:9" ht="15.75" x14ac:dyDescent="0.25">
      <c r="A9" s="297"/>
      <c r="B9" s="25"/>
      <c r="C9" s="16" t="s">
        <v>93</v>
      </c>
      <c r="D9" s="293">
        <f>SUM(Tabla7[[#All],[CHECK]])</f>
        <v>0</v>
      </c>
      <c r="E9" s="293"/>
      <c r="F9" s="293"/>
      <c r="G9" s="293"/>
      <c r="H9">
        <f>VALUE(D9)</f>
        <v>0</v>
      </c>
    </row>
    <row r="10" spans="1:9" ht="15.75" thickBot="1" x14ac:dyDescent="0.3">
      <c r="A10" s="17" t="s">
        <v>94</v>
      </c>
      <c r="B10" s="26" t="s">
        <v>105</v>
      </c>
      <c r="C10" s="5" t="s">
        <v>95</v>
      </c>
      <c r="D10" s="5" t="s">
        <v>96</v>
      </c>
      <c r="E10" s="5" t="s">
        <v>97</v>
      </c>
      <c r="F10" s="18" t="s">
        <v>98</v>
      </c>
      <c r="G10" s="5" t="s">
        <v>99</v>
      </c>
      <c r="H10" s="108" t="s">
        <v>418</v>
      </c>
      <c r="I10" s="108" t="s">
        <v>541</v>
      </c>
    </row>
    <row r="11" spans="1:9" ht="16.5" thickBot="1" x14ac:dyDescent="0.3">
      <c r="A11" s="27">
        <v>1</v>
      </c>
      <c r="B11" s="14" t="s">
        <v>83</v>
      </c>
      <c r="C11" s="136" t="s">
        <v>416</v>
      </c>
      <c r="D11" s="19" t="s">
        <v>103</v>
      </c>
      <c r="E11" s="107">
        <v>45245</v>
      </c>
      <c r="F11" s="20"/>
      <c r="G11" s="19"/>
      <c r="H11" s="53" t="s">
        <v>417</v>
      </c>
      <c r="I11" s="53"/>
    </row>
    <row r="12" spans="1:9" ht="16.5" thickBot="1" x14ac:dyDescent="0.3">
      <c r="A12" s="27">
        <v>2</v>
      </c>
      <c r="B12" s="38"/>
      <c r="C12" s="137" t="s">
        <v>415</v>
      </c>
      <c r="D12" s="19"/>
      <c r="E12" s="107"/>
      <c r="F12" s="20"/>
      <c r="G12" s="19"/>
      <c r="H12" s="19"/>
      <c r="I12" s="19"/>
    </row>
    <row r="13" spans="1:9" ht="15.75" x14ac:dyDescent="0.25">
      <c r="A13" s="27">
        <v>3</v>
      </c>
      <c r="B13" s="38"/>
      <c r="C13" s="137" t="s">
        <v>419</v>
      </c>
      <c r="D13" s="19"/>
      <c r="E13" s="19"/>
      <c r="F13" s="20"/>
      <c r="G13" s="19"/>
      <c r="H13" s="19"/>
      <c r="I13" s="19"/>
    </row>
    <row r="14" spans="1:9" ht="15.75" x14ac:dyDescent="0.25">
      <c r="A14" s="27">
        <v>4</v>
      </c>
      <c r="B14" s="10"/>
      <c r="C14" s="138" t="s">
        <v>206</v>
      </c>
      <c r="D14" s="19" t="s">
        <v>103</v>
      </c>
      <c r="E14" s="19"/>
      <c r="F14" s="20"/>
      <c r="G14" s="19"/>
      <c r="H14" s="19"/>
      <c r="I14" s="19"/>
    </row>
    <row r="15" spans="1:9" ht="15.75" x14ac:dyDescent="0.25">
      <c r="A15" s="27">
        <v>5</v>
      </c>
      <c r="B15" s="38"/>
      <c r="C15" s="136" t="s">
        <v>420</v>
      </c>
      <c r="D15" s="19"/>
      <c r="E15" s="19"/>
      <c r="F15" s="20"/>
      <c r="G15" s="19"/>
      <c r="H15" s="19"/>
      <c r="I15" s="19"/>
    </row>
    <row r="16" spans="1:9" ht="15.75" x14ac:dyDescent="0.25">
      <c r="A16" s="20">
        <v>6</v>
      </c>
      <c r="B16" s="38"/>
      <c r="C16" s="136" t="s">
        <v>424</v>
      </c>
      <c r="D16" s="19"/>
      <c r="E16" s="19"/>
      <c r="F16" s="20"/>
      <c r="G16" s="19"/>
      <c r="H16" s="19"/>
      <c r="I16" s="19"/>
    </row>
    <row r="17" spans="1:9" ht="15.75" x14ac:dyDescent="0.25">
      <c r="A17" s="20">
        <v>7</v>
      </c>
      <c r="B17" s="38"/>
      <c r="C17" s="136" t="s">
        <v>422</v>
      </c>
      <c r="D17" s="19"/>
      <c r="E17" s="19"/>
      <c r="F17" s="20"/>
      <c r="G17" s="19"/>
      <c r="H17" s="19"/>
      <c r="I17" s="19"/>
    </row>
    <row r="18" spans="1:9" ht="15.75" x14ac:dyDescent="0.25">
      <c r="A18" s="27">
        <v>8</v>
      </c>
      <c r="B18" s="10"/>
      <c r="C18" s="138" t="s">
        <v>80</v>
      </c>
      <c r="D18" s="19" t="s">
        <v>103</v>
      </c>
      <c r="E18" s="19"/>
      <c r="F18" s="20"/>
      <c r="G18" s="19"/>
      <c r="H18" s="19"/>
      <c r="I18" s="19"/>
    </row>
    <row r="19" spans="1:9" ht="15.75" x14ac:dyDescent="0.25">
      <c r="A19" s="27">
        <v>9</v>
      </c>
      <c r="B19" s="36"/>
      <c r="C19" s="32" t="s">
        <v>79</v>
      </c>
      <c r="D19" s="19" t="s">
        <v>104</v>
      </c>
      <c r="E19" s="19"/>
      <c r="F19" s="20"/>
      <c r="G19" s="19"/>
      <c r="H19" s="19"/>
      <c r="I19" s="19"/>
    </row>
    <row r="20" spans="1:9" ht="15.75" x14ac:dyDescent="0.25">
      <c r="A20" s="27">
        <v>10</v>
      </c>
      <c r="B20" s="14" t="s">
        <v>106</v>
      </c>
      <c r="C20" s="30" t="s">
        <v>89</v>
      </c>
      <c r="D20" s="19" t="s">
        <v>103</v>
      </c>
      <c r="E20" s="19"/>
      <c r="F20" s="20"/>
      <c r="G20" s="19"/>
      <c r="H20" s="19"/>
      <c r="I20" s="19"/>
    </row>
    <row r="21" spans="1:9" ht="15.75" x14ac:dyDescent="0.25">
      <c r="A21" s="27">
        <v>11</v>
      </c>
      <c r="B21" s="10" t="s">
        <v>14</v>
      </c>
      <c r="C21" s="31" t="s">
        <v>81</v>
      </c>
      <c r="D21" s="19" t="s">
        <v>103</v>
      </c>
      <c r="E21" s="19"/>
      <c r="F21" s="20"/>
      <c r="G21" s="19"/>
      <c r="H21" s="19"/>
      <c r="I21" s="19"/>
    </row>
    <row r="22" spans="1:9" ht="15.75" x14ac:dyDescent="0.25">
      <c r="A22" s="27">
        <v>12</v>
      </c>
      <c r="B22" s="36"/>
      <c r="C22" s="32" t="s">
        <v>84</v>
      </c>
      <c r="D22" s="19" t="s">
        <v>103</v>
      </c>
      <c r="E22" s="19"/>
      <c r="F22" s="20"/>
      <c r="G22" s="19"/>
      <c r="H22" s="19"/>
      <c r="I22" s="19"/>
    </row>
    <row r="23" spans="1:9" ht="15.75" x14ac:dyDescent="0.25">
      <c r="A23" s="28">
        <v>13</v>
      </c>
      <c r="B23" s="11" t="s">
        <v>107</v>
      </c>
      <c r="C23" s="33" t="s">
        <v>81</v>
      </c>
      <c r="D23" s="19" t="s">
        <v>103</v>
      </c>
      <c r="E23" s="19"/>
      <c r="F23" s="20"/>
      <c r="G23" s="19"/>
      <c r="H23" s="19"/>
      <c r="I23" s="19"/>
    </row>
    <row r="24" spans="1:9" ht="15.75" x14ac:dyDescent="0.25">
      <c r="A24" s="28">
        <v>14</v>
      </c>
      <c r="B24" s="12" t="s">
        <v>108</v>
      </c>
      <c r="C24" s="32" t="s">
        <v>84</v>
      </c>
      <c r="D24" s="19" t="s">
        <v>103</v>
      </c>
      <c r="E24" s="19"/>
      <c r="F24" s="20"/>
      <c r="G24" s="19"/>
      <c r="H24" s="19"/>
      <c r="I24" s="19"/>
    </row>
    <row r="25" spans="1:9" ht="15.75" x14ac:dyDescent="0.25">
      <c r="A25" s="27">
        <v>15</v>
      </c>
      <c r="B25" s="13" t="s">
        <v>13</v>
      </c>
      <c r="C25" s="33" t="s">
        <v>81</v>
      </c>
      <c r="D25" s="19" t="s">
        <v>103</v>
      </c>
      <c r="E25" s="19"/>
      <c r="F25" s="20"/>
      <c r="G25" s="19"/>
      <c r="H25" s="19"/>
      <c r="I25" s="19"/>
    </row>
    <row r="26" spans="1:9" ht="15.75" x14ac:dyDescent="0.25">
      <c r="A26" s="28">
        <v>16</v>
      </c>
      <c r="B26" s="2" t="s">
        <v>109</v>
      </c>
      <c r="C26" s="32" t="s">
        <v>84</v>
      </c>
      <c r="D26" s="19" t="s">
        <v>103</v>
      </c>
      <c r="E26" s="19"/>
      <c r="F26" s="20"/>
      <c r="G26" s="19"/>
      <c r="H26" s="19"/>
      <c r="I26" s="19"/>
    </row>
    <row r="27" spans="1:9" ht="15.75" x14ac:dyDescent="0.25">
      <c r="A27" s="28">
        <v>17</v>
      </c>
      <c r="B27" s="12"/>
      <c r="C27" s="33" t="s">
        <v>81</v>
      </c>
      <c r="D27" s="19" t="s">
        <v>103</v>
      </c>
      <c r="E27" s="19"/>
      <c r="F27" s="20"/>
      <c r="G27" s="19"/>
      <c r="H27" s="19"/>
      <c r="I27" s="19"/>
    </row>
    <row r="28" spans="1:9" ht="15.75" x14ac:dyDescent="0.25">
      <c r="A28" s="27">
        <v>18</v>
      </c>
      <c r="B28" s="11" t="s">
        <v>110</v>
      </c>
      <c r="C28" s="34" t="s">
        <v>84</v>
      </c>
      <c r="D28" s="19" t="s">
        <v>103</v>
      </c>
      <c r="E28" s="21"/>
      <c r="F28" s="20"/>
      <c r="G28" s="21"/>
      <c r="H28" s="19"/>
      <c r="I28" s="19"/>
    </row>
    <row r="29" spans="1:9" ht="15.75" x14ac:dyDescent="0.25">
      <c r="A29" s="27">
        <v>19</v>
      </c>
      <c r="B29" s="12" t="s">
        <v>78</v>
      </c>
      <c r="C29" s="35" t="s">
        <v>85</v>
      </c>
      <c r="D29" s="19" t="s">
        <v>103</v>
      </c>
      <c r="E29" s="19"/>
      <c r="F29" s="20"/>
      <c r="G29" s="19"/>
      <c r="H29" s="19"/>
      <c r="I29" s="19"/>
    </row>
    <row r="30" spans="1:9" ht="15.75" x14ac:dyDescent="0.25">
      <c r="A30" s="28">
        <v>20</v>
      </c>
      <c r="B30" s="11" t="s">
        <v>86</v>
      </c>
      <c r="C30" s="30" t="s">
        <v>89</v>
      </c>
      <c r="D30" s="19" t="s">
        <v>103</v>
      </c>
      <c r="E30" s="19"/>
      <c r="F30" s="20"/>
      <c r="G30" s="19"/>
      <c r="H30" s="19"/>
      <c r="I30" s="19"/>
    </row>
    <row r="31" spans="1:9" ht="15.75" x14ac:dyDescent="0.25">
      <c r="A31" s="28">
        <v>21</v>
      </c>
      <c r="B31" s="2" t="s">
        <v>111</v>
      </c>
      <c r="C31" s="34" t="s">
        <v>81</v>
      </c>
      <c r="D31" s="19" t="s">
        <v>103</v>
      </c>
      <c r="E31" s="19"/>
      <c r="F31" s="20"/>
      <c r="G31" s="19"/>
      <c r="H31" s="19"/>
      <c r="I31" s="19"/>
    </row>
    <row r="32" spans="1:9" ht="15.75" x14ac:dyDescent="0.25">
      <c r="A32" s="27">
        <v>22</v>
      </c>
      <c r="B32" s="2"/>
      <c r="C32" s="34" t="s">
        <v>84</v>
      </c>
      <c r="D32" s="19" t="s">
        <v>103</v>
      </c>
      <c r="E32" s="19"/>
      <c r="F32" s="20"/>
      <c r="G32" s="19"/>
      <c r="H32" s="19"/>
      <c r="I32" s="19"/>
    </row>
    <row r="33" spans="1:9" ht="105" x14ac:dyDescent="0.25">
      <c r="A33" s="28">
        <v>23</v>
      </c>
      <c r="B33" s="37" t="s">
        <v>87</v>
      </c>
      <c r="C33" s="30" t="s">
        <v>89</v>
      </c>
      <c r="D33" s="19" t="s">
        <v>103</v>
      </c>
      <c r="E33" s="19"/>
      <c r="F33" s="20"/>
      <c r="G33" s="19"/>
      <c r="H33" s="19"/>
      <c r="I33" s="19"/>
    </row>
    <row r="34" spans="1:9" ht="15.75" x14ac:dyDescent="0.25">
      <c r="A34" s="27">
        <v>24</v>
      </c>
      <c r="B34" s="9"/>
      <c r="C34" s="34" t="s">
        <v>81</v>
      </c>
      <c r="D34" s="19" t="s">
        <v>103</v>
      </c>
      <c r="E34" s="19"/>
      <c r="F34" s="20"/>
      <c r="G34" s="19"/>
      <c r="H34" s="19"/>
      <c r="I34" s="19"/>
    </row>
    <row r="35" spans="1:9" ht="15.75" x14ac:dyDescent="0.25">
      <c r="A35" s="28">
        <v>25</v>
      </c>
      <c r="B35" s="15"/>
      <c r="C35" s="32" t="s">
        <v>84</v>
      </c>
      <c r="D35" s="19" t="s">
        <v>103</v>
      </c>
      <c r="E35" s="19"/>
      <c r="F35" s="20"/>
      <c r="G35" s="19"/>
      <c r="H35" s="19"/>
      <c r="I35" s="19"/>
    </row>
    <row r="36" spans="1:9" ht="15.75" x14ac:dyDescent="0.25">
      <c r="A36" s="28">
        <v>26</v>
      </c>
      <c r="B36" s="1"/>
      <c r="C36" s="30" t="s">
        <v>89</v>
      </c>
      <c r="D36" s="19" t="s">
        <v>103</v>
      </c>
      <c r="E36" s="19"/>
      <c r="F36" s="20"/>
      <c r="G36" s="19"/>
      <c r="H36" s="19"/>
      <c r="I36" s="19"/>
    </row>
    <row r="37" spans="1:9" ht="15.75" x14ac:dyDescent="0.25">
      <c r="A37" s="27">
        <v>27</v>
      </c>
      <c r="B37" s="2" t="s">
        <v>88</v>
      </c>
      <c r="C37" s="34" t="s">
        <v>81</v>
      </c>
      <c r="D37" s="19" t="s">
        <v>103</v>
      </c>
      <c r="E37" s="19"/>
      <c r="F37" s="20"/>
      <c r="G37" s="19"/>
      <c r="H37" s="19"/>
      <c r="I37" s="19"/>
    </row>
    <row r="38" spans="1:9" ht="15.75" x14ac:dyDescent="0.25">
      <c r="A38" s="20">
        <v>28</v>
      </c>
      <c r="B38" s="38"/>
      <c r="C38" s="32" t="s">
        <v>84</v>
      </c>
      <c r="D38" s="19" t="s">
        <v>103</v>
      </c>
      <c r="E38" s="19"/>
      <c r="F38" s="20"/>
      <c r="G38" s="19"/>
      <c r="H38" s="19"/>
      <c r="I38" s="19"/>
    </row>
    <row r="39" spans="1:9" ht="15.75" x14ac:dyDescent="0.25">
      <c r="A39" s="20">
        <v>29</v>
      </c>
      <c r="B39" s="38"/>
      <c r="C39" s="19" t="s">
        <v>421</v>
      </c>
      <c r="D39" s="19"/>
      <c r="E39" s="19"/>
      <c r="F39" s="20"/>
      <c r="G39" s="19"/>
      <c r="H39" s="19"/>
      <c r="I39" s="19"/>
    </row>
    <row r="40" spans="1:9" ht="15.75" x14ac:dyDescent="0.25">
      <c r="A40" s="28">
        <v>30</v>
      </c>
      <c r="B40" s="12"/>
      <c r="C40" s="32" t="s">
        <v>425</v>
      </c>
      <c r="D40" s="19" t="s">
        <v>103</v>
      </c>
      <c r="E40" s="19"/>
      <c r="F40" s="20"/>
      <c r="G40" s="19"/>
      <c r="H40" s="21"/>
      <c r="I40" s="21"/>
    </row>
    <row r="41" spans="1:9" ht="16.5" thickBot="1" x14ac:dyDescent="0.3">
      <c r="A41" s="110"/>
      <c r="B41" s="109"/>
      <c r="C41" s="21"/>
      <c r="D41" s="21"/>
      <c r="E41" s="21"/>
      <c r="F41" s="110"/>
      <c r="G41" s="21"/>
      <c r="H41" s="21"/>
      <c r="I41" s="21"/>
    </row>
    <row r="42" spans="1:9" ht="30.75" thickBot="1" x14ac:dyDescent="0.3">
      <c r="F42" s="22" t="s">
        <v>100</v>
      </c>
      <c r="G42" s="23" t="s">
        <v>101</v>
      </c>
    </row>
    <row r="45" spans="1:9" x14ac:dyDescent="0.25">
      <c r="G45" s="139" t="s">
        <v>542</v>
      </c>
    </row>
    <row r="46" spans="1:9" ht="16.5" thickBot="1" x14ac:dyDescent="0.3">
      <c r="G46" s="140" t="s">
        <v>416</v>
      </c>
    </row>
    <row r="47" spans="1:9" ht="15.75" thickBot="1" x14ac:dyDescent="0.3">
      <c r="G47" s="141" t="s">
        <v>415</v>
      </c>
    </row>
    <row r="48" spans="1:9" x14ac:dyDescent="0.25">
      <c r="G48" s="141" t="s">
        <v>419</v>
      </c>
    </row>
    <row r="49" spans="7:7" x14ac:dyDescent="0.25">
      <c r="G49" s="142" t="s">
        <v>206</v>
      </c>
    </row>
    <row r="50" spans="7:7" ht="15.75" x14ac:dyDescent="0.25">
      <c r="G50" s="140" t="s">
        <v>420</v>
      </c>
    </row>
    <row r="51" spans="7:7" ht="15.75" x14ac:dyDescent="0.25">
      <c r="G51" s="140" t="s">
        <v>424</v>
      </c>
    </row>
    <row r="52" spans="7:7" ht="15.75" x14ac:dyDescent="0.25">
      <c r="G52" s="140" t="s">
        <v>422</v>
      </c>
    </row>
  </sheetData>
  <mergeCells count="8">
    <mergeCell ref="A2:G2"/>
    <mergeCell ref="A4:A9"/>
    <mergeCell ref="C4:G4"/>
    <mergeCell ref="C5:G5"/>
    <mergeCell ref="D7:G7"/>
    <mergeCell ref="D9:G9"/>
    <mergeCell ref="A3:G3"/>
    <mergeCell ref="B8:G8"/>
  </mergeCells>
  <conditionalFormatting sqref="C5:C6">
    <cfRule type="dataBar" priority="4">
      <dataBar>
        <cfvo type="num" val="0"/>
        <cfvo type="num" val="1"/>
        <color rgb="FFFFB628"/>
      </dataBar>
      <extLst>
        <ext xmlns:x14="http://schemas.microsoft.com/office/spreadsheetml/2009/9/main" uri="{B025F937-C7B1-47D3-B67F-A62EFF666E3E}">
          <x14:id>{B1BCEFBF-6DC1-4A3A-A376-2597B3435EB2}</x14:id>
        </ext>
      </extLst>
    </cfRule>
  </conditionalFormatting>
  <conditionalFormatting sqref="C11:C41">
    <cfRule type="expression" dxfId="54" priority="5">
      <formula>$F11=1</formula>
    </cfRule>
    <cfRule type="expression" dxfId="53" priority="6">
      <formula>$C11=1</formula>
    </cfRule>
    <cfRule type="expression" dxfId="52" priority="7">
      <formula>$C11=1</formula>
    </cfRule>
  </conditionalFormatting>
  <conditionalFormatting sqref="F11:F41">
    <cfRule type="iconSet" priority="8">
      <iconSet iconSet="3Symbols2" showValue="0">
        <cfvo type="percent" val="0"/>
        <cfvo type="num" val="0"/>
        <cfvo type="num" val="1"/>
      </iconSet>
    </cfRule>
  </conditionalFormatting>
  <conditionalFormatting sqref="G46:G52">
    <cfRule type="expression" dxfId="51" priority="1">
      <formula>$F46=1</formula>
    </cfRule>
    <cfRule type="expression" dxfId="50" priority="2">
      <formula>$C46=1</formula>
    </cfRule>
    <cfRule type="expression" dxfId="49" priority="3">
      <formula>$C46=1</formula>
    </cfRule>
  </conditionalFormatting>
  <hyperlinks>
    <hyperlink ref="C14" r:id="rId1" display="Reel de invitación" xr:uid="{019FBD65-1AE0-4F49-BA96-78C9E33994FB}"/>
    <hyperlink ref="C18" r:id="rId2" xr:uid="{51A35120-FC1D-404A-AB5F-A138581BE795}"/>
    <hyperlink ref="C21" r:id="rId3" xr:uid="{FCFE7610-54DB-4C59-963A-CA6CCABC48FB}"/>
    <hyperlink ref="C23" r:id="rId4" xr:uid="{FB923416-5BC8-408B-A427-6DDFF0597B6A}"/>
    <hyperlink ref="C25" r:id="rId5" xr:uid="{B221C459-351D-456A-9E9E-65C0C1D208D4}"/>
    <hyperlink ref="C27" r:id="rId6" xr:uid="{F1DC50C9-D8F0-4188-9F2F-4D61425C36A2}"/>
    <hyperlink ref="C29" r:id="rId7" xr:uid="{E4B5856A-F4ED-4647-99D2-BF3AE4ECE709}"/>
    <hyperlink ref="C13" r:id="rId8" display="Piezas de inscripción" xr:uid="{51B0B948-7BAD-49F7-B275-F2850DA7F816}"/>
    <hyperlink ref="C12" r:id="rId9" display="Piezas de inscripción" xr:uid="{A52776E9-03C9-4164-8BD2-0DA158F03120}"/>
    <hyperlink ref="G49" r:id="rId10" display="Reel de invitación" xr:uid="{BA0FB0E6-9B48-4F91-BC13-1B1E606DAB91}"/>
    <hyperlink ref="G48" r:id="rId11" display="Piezas de inscripción" xr:uid="{D66A941E-C5E3-4129-81AF-F62F26CF60B5}"/>
    <hyperlink ref="G47" r:id="rId12" display="Piezas de inscripción" xr:uid="{F16AE507-D0CB-4F98-96DC-7474973F6D6F}"/>
  </hyperlinks>
  <pageMargins left="0.7" right="0.7" top="0.75" bottom="0.75" header="0.3" footer="0.3"/>
  <pageSetup orientation="portrait" r:id="rId13"/>
  <drawing r:id="rId14"/>
  <tableParts count="1">
    <tablePart r:id="rId15"/>
  </tableParts>
  <extLst>
    <ext xmlns:x14="http://schemas.microsoft.com/office/spreadsheetml/2009/9/main" uri="{78C0D931-6437-407d-A8EE-F0AAD7539E65}">
      <x14:conditionalFormattings>
        <x14:conditionalFormatting xmlns:xm="http://schemas.microsoft.com/office/excel/2006/main">
          <x14:cfRule type="dataBar" id="{B1BCEFBF-6DC1-4A3A-A376-2597B3435EB2}">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C5:C6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4DFAF-022C-466F-9BFF-F3ED836F35E0}">
  <dimension ref="A1:I40"/>
  <sheetViews>
    <sheetView topLeftCell="A5" workbookViewId="0">
      <selection activeCell="D18" sqref="D18"/>
    </sheetView>
  </sheetViews>
  <sheetFormatPr baseColWidth="10" defaultRowHeight="15" x14ac:dyDescent="0.25"/>
  <cols>
    <col min="2" max="2" width="24.28515625" customWidth="1"/>
    <col min="3" max="3" width="36.42578125" customWidth="1"/>
    <col min="4" max="4" width="26.28515625" customWidth="1"/>
    <col min="5" max="5" width="18.5703125" customWidth="1"/>
    <col min="7" max="7" width="11.5703125" customWidth="1"/>
  </cols>
  <sheetData>
    <row r="1" spans="1:9" ht="84" customHeight="1" x14ac:dyDescent="0.25">
      <c r="A1" s="293"/>
      <c r="B1" s="293"/>
      <c r="C1" s="293"/>
      <c r="D1" s="293"/>
      <c r="E1" s="293"/>
      <c r="F1" s="293"/>
      <c r="G1" s="293"/>
    </row>
    <row r="2" spans="1:9" x14ac:dyDescent="0.25">
      <c r="A2" s="294" t="s">
        <v>214</v>
      </c>
      <c r="B2" s="295"/>
      <c r="C2" s="295"/>
      <c r="D2" s="295"/>
      <c r="E2" s="295"/>
      <c r="F2" s="295"/>
      <c r="G2" s="296"/>
    </row>
    <row r="3" spans="1:9" ht="15.75" x14ac:dyDescent="0.25">
      <c r="A3" s="297" t="s">
        <v>90</v>
      </c>
      <c r="B3" s="25"/>
      <c r="C3" s="298" t="s">
        <v>91</v>
      </c>
      <c r="D3" s="298"/>
      <c r="E3" s="298"/>
      <c r="F3" s="298"/>
      <c r="G3" s="298"/>
    </row>
    <row r="4" spans="1:9" x14ac:dyDescent="0.25">
      <c r="A4" s="297"/>
      <c r="B4" s="25"/>
      <c r="C4" s="299">
        <f>D7/D5</f>
        <v>0.12903225806451613</v>
      </c>
      <c r="D4" s="299"/>
      <c r="E4" s="299"/>
      <c r="F4" s="299"/>
      <c r="G4" s="299"/>
    </row>
    <row r="5" spans="1:9" ht="15.75" x14ac:dyDescent="0.25">
      <c r="A5" s="297"/>
      <c r="B5" s="25"/>
      <c r="C5" s="16" t="s">
        <v>92</v>
      </c>
      <c r="D5" s="293">
        <f>COUNTA(Tabla73[ACTIVIDAD])</f>
        <v>31</v>
      </c>
      <c r="E5" s="293"/>
      <c r="F5" s="293"/>
      <c r="G5" s="293"/>
      <c r="H5">
        <f>VALUE(D5)</f>
        <v>31</v>
      </c>
    </row>
    <row r="6" spans="1:9" x14ac:dyDescent="0.25">
      <c r="A6" s="297"/>
      <c r="B6" s="303" t="s">
        <v>205</v>
      </c>
      <c r="C6" s="304"/>
      <c r="D6" s="304"/>
      <c r="E6" s="304"/>
      <c r="F6" s="304"/>
      <c r="G6" s="305"/>
    </row>
    <row r="7" spans="1:9" ht="15.75" x14ac:dyDescent="0.25">
      <c r="A7" s="297"/>
      <c r="B7" s="25"/>
      <c r="C7" s="16" t="s">
        <v>93</v>
      </c>
      <c r="D7" s="306">
        <f>SUM(Tabla73[[#All],[CHECK]])</f>
        <v>4</v>
      </c>
      <c r="E7" s="307"/>
      <c r="F7" s="307"/>
      <c r="G7" s="308"/>
      <c r="H7">
        <f>VALUE(D7)</f>
        <v>4</v>
      </c>
    </row>
    <row r="8" spans="1:9" ht="15.75" thickBot="1" x14ac:dyDescent="0.3">
      <c r="A8" s="17" t="s">
        <v>94</v>
      </c>
      <c r="B8" s="26" t="s">
        <v>105</v>
      </c>
      <c r="C8" s="5" t="s">
        <v>95</v>
      </c>
      <c r="D8" s="5" t="s">
        <v>96</v>
      </c>
      <c r="E8" s="5" t="s">
        <v>97</v>
      </c>
      <c r="F8" s="18" t="s">
        <v>98</v>
      </c>
      <c r="G8" s="5" t="s">
        <v>99</v>
      </c>
      <c r="H8" s="108" t="s">
        <v>418</v>
      </c>
      <c r="I8" s="108" t="s">
        <v>426</v>
      </c>
    </row>
    <row r="9" spans="1:9" ht="16.5" thickBot="1" x14ac:dyDescent="0.3">
      <c r="A9" s="27">
        <v>1</v>
      </c>
      <c r="B9" s="14" t="s">
        <v>83</v>
      </c>
      <c r="C9" s="106" t="s">
        <v>416</v>
      </c>
      <c r="D9" s="19" t="s">
        <v>103</v>
      </c>
      <c r="E9" s="107"/>
      <c r="F9" s="20">
        <v>0</v>
      </c>
      <c r="G9" s="19"/>
      <c r="H9" s="53" t="s">
        <v>417</v>
      </c>
      <c r="I9" s="53"/>
    </row>
    <row r="10" spans="1:9" ht="30.75" thickBot="1" x14ac:dyDescent="0.3">
      <c r="A10" s="27">
        <v>2</v>
      </c>
      <c r="B10" s="14" t="s">
        <v>270</v>
      </c>
      <c r="C10" s="8" t="s">
        <v>415</v>
      </c>
      <c r="D10" s="19"/>
      <c r="E10" s="107">
        <v>45156</v>
      </c>
      <c r="F10" s="20"/>
      <c r="G10" s="19"/>
      <c r="H10" s="19"/>
      <c r="I10" s="19"/>
    </row>
    <row r="11" spans="1:9" ht="15.75" x14ac:dyDescent="0.25">
      <c r="A11" s="27">
        <v>3</v>
      </c>
      <c r="B11" s="38"/>
      <c r="C11" s="8" t="s">
        <v>419</v>
      </c>
      <c r="D11" s="19"/>
      <c r="E11" s="19"/>
      <c r="F11" s="20">
        <v>1</v>
      </c>
      <c r="G11" s="19"/>
      <c r="H11" s="19"/>
      <c r="I11" s="19"/>
    </row>
    <row r="12" spans="1:9" ht="15.75" x14ac:dyDescent="0.25">
      <c r="A12" s="27">
        <v>4</v>
      </c>
      <c r="B12" s="10"/>
      <c r="C12" s="29" t="s">
        <v>428</v>
      </c>
      <c r="D12" s="19" t="s">
        <v>103</v>
      </c>
      <c r="E12" s="107">
        <v>45154</v>
      </c>
      <c r="F12" s="20"/>
      <c r="G12" s="19"/>
      <c r="H12" s="19"/>
      <c r="I12" s="19"/>
    </row>
    <row r="13" spans="1:9" ht="15.75" x14ac:dyDescent="0.25">
      <c r="A13" s="27">
        <v>5</v>
      </c>
      <c r="B13" s="38"/>
      <c r="C13" s="106" t="s">
        <v>420</v>
      </c>
      <c r="D13" s="19"/>
      <c r="E13" s="107">
        <v>45152</v>
      </c>
      <c r="F13" s="20">
        <v>1</v>
      </c>
      <c r="G13" s="19"/>
      <c r="H13" s="19"/>
      <c r="I13" s="19"/>
    </row>
    <row r="14" spans="1:9" ht="15.75" x14ac:dyDescent="0.25">
      <c r="A14" s="20">
        <v>6</v>
      </c>
      <c r="B14" s="38"/>
      <c r="C14" s="106" t="s">
        <v>424</v>
      </c>
      <c r="D14" s="19"/>
      <c r="E14" s="107">
        <v>45134</v>
      </c>
      <c r="F14" s="20">
        <v>1</v>
      </c>
      <c r="G14" s="19"/>
      <c r="H14" s="19"/>
      <c r="I14" s="19"/>
    </row>
    <row r="15" spans="1:9" ht="15.75" x14ac:dyDescent="0.25">
      <c r="A15" s="20">
        <v>7</v>
      </c>
      <c r="B15" s="38"/>
      <c r="C15" s="106" t="s">
        <v>422</v>
      </c>
      <c r="D15" s="19"/>
      <c r="E15" s="19"/>
      <c r="F15" s="20">
        <v>0</v>
      </c>
      <c r="G15" s="19"/>
      <c r="H15" s="19"/>
      <c r="I15" s="19"/>
    </row>
    <row r="16" spans="1:9" ht="15.75" x14ac:dyDescent="0.25">
      <c r="A16" s="27">
        <v>8</v>
      </c>
      <c r="B16" s="10"/>
      <c r="C16" s="29" t="s">
        <v>80</v>
      </c>
      <c r="D16" s="19" t="s">
        <v>103</v>
      </c>
      <c r="E16" s="107">
        <v>45153</v>
      </c>
      <c r="F16" s="20"/>
      <c r="G16" s="19"/>
      <c r="H16" s="19"/>
      <c r="I16" s="19"/>
    </row>
    <row r="17" spans="1:9" ht="15.75" x14ac:dyDescent="0.25">
      <c r="A17" s="27">
        <v>9</v>
      </c>
      <c r="B17" s="36"/>
      <c r="C17" s="3" t="s">
        <v>465</v>
      </c>
      <c r="D17" s="19" t="s">
        <v>104</v>
      </c>
      <c r="E17" s="107">
        <v>45132</v>
      </c>
      <c r="F17" s="20">
        <v>1</v>
      </c>
      <c r="G17" s="19"/>
      <c r="H17" s="19"/>
      <c r="I17" s="19"/>
    </row>
    <row r="18" spans="1:9" ht="15.75" x14ac:dyDescent="0.25">
      <c r="A18" s="27">
        <v>10</v>
      </c>
      <c r="B18" s="14" t="s">
        <v>106</v>
      </c>
      <c r="C18" s="30" t="s">
        <v>89</v>
      </c>
      <c r="D18" s="19" t="s">
        <v>103</v>
      </c>
      <c r="E18" s="107">
        <v>45156</v>
      </c>
      <c r="F18" s="20"/>
      <c r="G18" s="19"/>
      <c r="H18" s="19"/>
      <c r="I18" s="19"/>
    </row>
    <row r="19" spans="1:9" ht="60" x14ac:dyDescent="0.25">
      <c r="A19" s="27">
        <v>11</v>
      </c>
      <c r="B19" s="10" t="s">
        <v>429</v>
      </c>
      <c r="C19" s="31" t="s">
        <v>81</v>
      </c>
      <c r="D19" s="19" t="s">
        <v>103</v>
      </c>
      <c r="E19" s="107">
        <v>45156</v>
      </c>
      <c r="F19" s="20"/>
      <c r="G19" s="19"/>
      <c r="H19" s="19"/>
      <c r="I19" s="19"/>
    </row>
    <row r="20" spans="1:9" ht="15.75" x14ac:dyDescent="0.25">
      <c r="A20" s="27"/>
      <c r="B20" s="38"/>
      <c r="C20" s="111" t="s">
        <v>427</v>
      </c>
      <c r="D20" s="19"/>
      <c r="E20" s="107">
        <v>45156</v>
      </c>
      <c r="F20" s="20"/>
      <c r="G20" s="19"/>
      <c r="H20" s="19"/>
      <c r="I20" s="19"/>
    </row>
    <row r="21" spans="1:9" ht="15.75" x14ac:dyDescent="0.25">
      <c r="A21" s="27">
        <v>12</v>
      </c>
      <c r="B21" s="36"/>
      <c r="C21" s="32" t="s">
        <v>84</v>
      </c>
      <c r="D21" s="19" t="s">
        <v>103</v>
      </c>
      <c r="E21" s="107">
        <v>45156</v>
      </c>
      <c r="F21" s="20"/>
      <c r="G21" s="19"/>
      <c r="H21" s="19"/>
      <c r="I21" s="19"/>
    </row>
    <row r="22" spans="1:9" ht="15.75" x14ac:dyDescent="0.25">
      <c r="A22" s="28">
        <v>13</v>
      </c>
      <c r="B22" s="11" t="s">
        <v>107</v>
      </c>
      <c r="C22" s="33" t="s">
        <v>81</v>
      </c>
      <c r="D22" s="19" t="s">
        <v>103</v>
      </c>
      <c r="E22" s="107">
        <v>45163</v>
      </c>
      <c r="F22" s="20"/>
      <c r="G22" s="19"/>
      <c r="H22" s="19"/>
      <c r="I22" s="19"/>
    </row>
    <row r="23" spans="1:9" ht="15.75" x14ac:dyDescent="0.25">
      <c r="A23" s="28">
        <v>14</v>
      </c>
      <c r="B23" s="12" t="s">
        <v>430</v>
      </c>
      <c r="C23" s="32" t="s">
        <v>84</v>
      </c>
      <c r="D23" s="19" t="s">
        <v>103</v>
      </c>
      <c r="E23" s="107">
        <v>45163</v>
      </c>
      <c r="F23" s="20"/>
      <c r="G23" s="19"/>
      <c r="H23" s="19"/>
      <c r="I23" s="19"/>
    </row>
    <row r="24" spans="1:9" ht="15.75" x14ac:dyDescent="0.25">
      <c r="A24" s="27">
        <v>15</v>
      </c>
      <c r="B24" s="13" t="s">
        <v>13</v>
      </c>
      <c r="C24" s="33" t="s">
        <v>81</v>
      </c>
      <c r="D24" s="19" t="s">
        <v>103</v>
      </c>
      <c r="E24" s="107">
        <v>45170</v>
      </c>
      <c r="F24" s="20"/>
      <c r="G24" s="19"/>
      <c r="H24" s="19"/>
      <c r="I24" s="19"/>
    </row>
    <row r="25" spans="1:9" ht="15.75" x14ac:dyDescent="0.25">
      <c r="A25" s="28">
        <v>16</v>
      </c>
      <c r="B25" s="2" t="s">
        <v>431</v>
      </c>
      <c r="C25" s="32" t="s">
        <v>84</v>
      </c>
      <c r="D25" s="19" t="s">
        <v>103</v>
      </c>
      <c r="E25" s="107">
        <v>45170</v>
      </c>
      <c r="F25" s="20"/>
      <c r="G25" s="19"/>
      <c r="H25" s="19"/>
      <c r="I25" s="19"/>
    </row>
    <row r="26" spans="1:9" ht="15.75" x14ac:dyDescent="0.25">
      <c r="A26" s="28">
        <v>17</v>
      </c>
      <c r="B26" s="12"/>
      <c r="C26" s="33" t="s">
        <v>81</v>
      </c>
      <c r="D26" s="19" t="s">
        <v>103</v>
      </c>
      <c r="E26" s="107">
        <v>45170</v>
      </c>
      <c r="F26" s="20"/>
      <c r="G26" s="19"/>
      <c r="H26" s="19"/>
      <c r="I26" s="19"/>
    </row>
    <row r="27" spans="1:9" ht="15.75" x14ac:dyDescent="0.25">
      <c r="A27" s="27">
        <v>18</v>
      </c>
      <c r="B27" s="11" t="s">
        <v>110</v>
      </c>
      <c r="C27" s="34" t="s">
        <v>84</v>
      </c>
      <c r="D27" s="19" t="s">
        <v>103</v>
      </c>
      <c r="E27" s="123">
        <v>45177</v>
      </c>
      <c r="F27" s="20"/>
      <c r="G27" s="21"/>
      <c r="H27" s="19"/>
      <c r="I27" s="19"/>
    </row>
    <row r="28" spans="1:9" ht="45" x14ac:dyDescent="0.25">
      <c r="A28" s="27">
        <v>19</v>
      </c>
      <c r="B28" s="112" t="s">
        <v>432</v>
      </c>
      <c r="C28" s="35" t="s">
        <v>85</v>
      </c>
      <c r="D28" s="19" t="s">
        <v>103</v>
      </c>
      <c r="E28" s="123">
        <v>45177</v>
      </c>
      <c r="F28" s="20"/>
      <c r="G28" s="19"/>
      <c r="H28" s="19"/>
      <c r="I28" s="19"/>
    </row>
    <row r="29" spans="1:9" ht="15.75" x14ac:dyDescent="0.25">
      <c r="A29" s="28">
        <v>20</v>
      </c>
      <c r="B29" s="11" t="s">
        <v>86</v>
      </c>
      <c r="C29" s="30" t="s">
        <v>82</v>
      </c>
      <c r="D29" s="19" t="s">
        <v>103</v>
      </c>
      <c r="E29" s="107">
        <v>45184</v>
      </c>
      <c r="F29" s="20"/>
      <c r="G29" s="19"/>
      <c r="H29" s="19"/>
      <c r="I29" s="19"/>
    </row>
    <row r="30" spans="1:9" ht="45" x14ac:dyDescent="0.25">
      <c r="A30" s="28">
        <v>21</v>
      </c>
      <c r="B30" s="112" t="s">
        <v>433</v>
      </c>
      <c r="C30" s="34" t="s">
        <v>81</v>
      </c>
      <c r="D30" s="19" t="s">
        <v>103</v>
      </c>
      <c r="E30" s="107">
        <v>45184</v>
      </c>
      <c r="F30" s="20"/>
      <c r="G30" s="19"/>
      <c r="H30" s="19"/>
      <c r="I30" s="19"/>
    </row>
    <row r="31" spans="1:9" ht="15.75" x14ac:dyDescent="0.25">
      <c r="A31" s="27">
        <v>22</v>
      </c>
      <c r="B31" s="2"/>
      <c r="C31" s="34" t="s">
        <v>84</v>
      </c>
      <c r="D31" s="19" t="s">
        <v>103</v>
      </c>
      <c r="E31" s="107">
        <v>45184</v>
      </c>
      <c r="F31" s="20"/>
      <c r="G31" s="19"/>
      <c r="H31" s="19"/>
      <c r="I31" s="19"/>
    </row>
    <row r="32" spans="1:9" ht="30" x14ac:dyDescent="0.25">
      <c r="A32" s="28">
        <v>23</v>
      </c>
      <c r="B32" s="37" t="s">
        <v>434</v>
      </c>
      <c r="C32" s="30" t="s">
        <v>89</v>
      </c>
      <c r="D32" s="19" t="s">
        <v>103</v>
      </c>
      <c r="E32" s="107">
        <v>45191</v>
      </c>
      <c r="F32" s="20"/>
      <c r="G32" s="19"/>
      <c r="H32" s="19"/>
      <c r="I32" s="19"/>
    </row>
    <row r="33" spans="1:9" ht="15.75" x14ac:dyDescent="0.25">
      <c r="A33" s="27">
        <v>24</v>
      </c>
      <c r="B33" s="9"/>
      <c r="C33" s="34" t="s">
        <v>81</v>
      </c>
      <c r="D33" s="19" t="s">
        <v>103</v>
      </c>
      <c r="E33" s="107">
        <v>45191</v>
      </c>
      <c r="F33" s="20"/>
      <c r="G33" s="19"/>
      <c r="H33" s="19"/>
      <c r="I33" s="19"/>
    </row>
    <row r="34" spans="1:9" ht="15.75" x14ac:dyDescent="0.25">
      <c r="A34" s="28">
        <v>25</v>
      </c>
      <c r="B34" s="15"/>
      <c r="C34" s="32" t="s">
        <v>84</v>
      </c>
      <c r="D34" s="19" t="s">
        <v>103</v>
      </c>
      <c r="E34" s="107">
        <v>45191</v>
      </c>
      <c r="F34" s="20"/>
      <c r="G34" s="19"/>
      <c r="H34" s="19"/>
      <c r="I34" s="19"/>
    </row>
    <row r="35" spans="1:9" ht="15.75" x14ac:dyDescent="0.25">
      <c r="A35" s="28">
        <v>26</v>
      </c>
      <c r="B35" s="1"/>
      <c r="C35" s="30" t="s">
        <v>89</v>
      </c>
      <c r="D35" s="19" t="s">
        <v>103</v>
      </c>
      <c r="E35" s="107">
        <v>45191</v>
      </c>
      <c r="F35" s="20"/>
      <c r="G35" s="19"/>
      <c r="H35" s="19"/>
      <c r="I35" s="19"/>
    </row>
    <row r="36" spans="1:9" ht="30" x14ac:dyDescent="0.25">
      <c r="A36" s="27">
        <v>27</v>
      </c>
      <c r="B36" s="113" t="s">
        <v>435</v>
      </c>
      <c r="C36" s="34" t="s">
        <v>81</v>
      </c>
      <c r="D36" s="19" t="s">
        <v>103</v>
      </c>
      <c r="E36" s="107">
        <v>45198</v>
      </c>
      <c r="F36" s="20"/>
      <c r="G36" s="19"/>
      <c r="H36" s="19"/>
      <c r="I36" s="19"/>
    </row>
    <row r="37" spans="1:9" ht="15.75" x14ac:dyDescent="0.25">
      <c r="A37" s="20">
        <v>28</v>
      </c>
      <c r="B37" s="38"/>
      <c r="C37" s="32" t="s">
        <v>84</v>
      </c>
      <c r="D37" s="19" t="s">
        <v>103</v>
      </c>
      <c r="E37" s="107">
        <v>45198</v>
      </c>
      <c r="F37" s="20"/>
      <c r="G37" s="19"/>
      <c r="H37" s="19"/>
      <c r="I37" s="19"/>
    </row>
    <row r="38" spans="1:9" ht="15.75" x14ac:dyDescent="0.25">
      <c r="A38" s="20">
        <v>29</v>
      </c>
      <c r="B38" s="38"/>
      <c r="C38" s="19" t="s">
        <v>421</v>
      </c>
      <c r="D38" s="19"/>
      <c r="E38" s="107">
        <v>45198</v>
      </c>
      <c r="F38" s="20"/>
      <c r="G38" s="19"/>
      <c r="H38" s="19"/>
      <c r="I38" s="19"/>
    </row>
    <row r="39" spans="1:9" ht="16.5" thickBot="1" x14ac:dyDescent="0.3">
      <c r="A39" s="28">
        <v>30</v>
      </c>
      <c r="B39" s="12"/>
      <c r="C39" s="32" t="s">
        <v>425</v>
      </c>
      <c r="D39" s="19" t="s">
        <v>103</v>
      </c>
      <c r="E39" s="107">
        <v>45198</v>
      </c>
      <c r="F39" s="20"/>
      <c r="G39" s="19"/>
      <c r="H39" s="21"/>
      <c r="I39" s="21"/>
    </row>
    <row r="40" spans="1:9" ht="75.75" thickBot="1" x14ac:dyDescent="0.3">
      <c r="F40" s="22" t="s">
        <v>100</v>
      </c>
      <c r="G40" s="23" t="s">
        <v>101</v>
      </c>
    </row>
  </sheetData>
  <mergeCells count="8">
    <mergeCell ref="A1:G1"/>
    <mergeCell ref="A2:G2"/>
    <mergeCell ref="A3:A7"/>
    <mergeCell ref="C3:G3"/>
    <mergeCell ref="C4:G4"/>
    <mergeCell ref="D5:G5"/>
    <mergeCell ref="B6:G6"/>
    <mergeCell ref="D7:G7"/>
  </mergeCells>
  <conditionalFormatting sqref="C4">
    <cfRule type="dataBar" priority="9">
      <dataBar>
        <cfvo type="num" val="0"/>
        <cfvo type="num" val="1"/>
        <color rgb="FFFFB628"/>
      </dataBar>
      <extLst>
        <ext xmlns:x14="http://schemas.microsoft.com/office/spreadsheetml/2009/9/main" uri="{B025F937-C7B1-47D3-B67F-A62EFF666E3E}">
          <x14:id>{2B567810-39DF-40C6-83D5-476539D8321C}</x14:id>
        </ext>
      </extLst>
    </cfRule>
  </conditionalFormatting>
  <conditionalFormatting sqref="C9:C39">
    <cfRule type="expression" dxfId="48" priority="1">
      <formula>$F9=1</formula>
    </cfRule>
    <cfRule type="expression" dxfId="47" priority="2">
      <formula>$C9=1</formula>
    </cfRule>
    <cfRule type="expression" dxfId="46" priority="3">
      <formula>$C9=1</formula>
    </cfRule>
  </conditionalFormatting>
  <conditionalFormatting sqref="F9:F39">
    <cfRule type="iconSet" priority="7">
      <iconSet iconSet="3Symbols2" showValue="0">
        <cfvo type="percent" val="0"/>
        <cfvo type="num" val="0"/>
        <cfvo type="num" val="1"/>
      </iconSet>
    </cfRule>
  </conditionalFormatting>
  <hyperlinks>
    <hyperlink ref="C12" r:id="rId1" display="Reel de invitación" xr:uid="{F74D3C92-874B-45A3-AD2A-BBBD1CAEC46F}"/>
    <hyperlink ref="C16" r:id="rId2" xr:uid="{2BBD5B42-55EB-408E-AA67-44838EA42FAB}"/>
    <hyperlink ref="C19" r:id="rId3" xr:uid="{00614033-509A-4C79-99D7-002394023CB8}"/>
    <hyperlink ref="C22" r:id="rId4" xr:uid="{17CEC389-C07D-42D4-A9E9-58671BE3459D}"/>
    <hyperlink ref="C24" r:id="rId5" xr:uid="{624E3752-45BE-4300-9D14-BADB63466E8C}"/>
    <hyperlink ref="C26" r:id="rId6" xr:uid="{4F70AA0B-85D3-43CE-A2EE-078DA456CC10}"/>
    <hyperlink ref="C28" r:id="rId7" xr:uid="{905CFB28-82C9-4243-90CF-AE24944B5F85}"/>
    <hyperlink ref="C11" r:id="rId8" display="Piezas de inscripción" xr:uid="{B0D5FFFB-F914-4A7F-9A88-5252D17301D0}"/>
    <hyperlink ref="C10" r:id="rId9" display="Piezas de inscripción" xr:uid="{3DC0249B-E4A5-44A3-9A7F-8EF9DF59F3FC}"/>
  </hyperlinks>
  <pageMargins left="0.7" right="0.7" top="0.75" bottom="0.75" header="0.3" footer="0.3"/>
  <drawing r:id="rId10"/>
  <tableParts count="1">
    <tablePart r:id="rId11"/>
  </tableParts>
  <extLst>
    <ext xmlns:x14="http://schemas.microsoft.com/office/spreadsheetml/2009/9/main" uri="{78C0D931-6437-407d-A8EE-F0AAD7539E65}">
      <x14:conditionalFormattings>
        <x14:conditionalFormatting xmlns:xm="http://schemas.microsoft.com/office/excel/2006/main">
          <x14:cfRule type="dataBar" id="{2B567810-39DF-40C6-83D5-476539D8321C}">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C4</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16DB5-9E7F-47FF-B084-73C03103A5D2}">
  <dimension ref="A2:H35"/>
  <sheetViews>
    <sheetView topLeftCell="A10" workbookViewId="0">
      <selection activeCell="F17" sqref="F17"/>
    </sheetView>
  </sheetViews>
  <sheetFormatPr baseColWidth="10" defaultRowHeight="15" x14ac:dyDescent="0.25"/>
  <cols>
    <col min="2" max="2" width="22.140625" customWidth="1"/>
    <col min="3" max="3" width="34.28515625" customWidth="1"/>
    <col min="4" max="4" width="18.42578125" customWidth="1"/>
    <col min="5" max="5" width="19.5703125" customWidth="1"/>
  </cols>
  <sheetData>
    <row r="2" spans="1:8" ht="87" customHeight="1" x14ac:dyDescent="0.25">
      <c r="A2" s="306"/>
      <c r="B2" s="307"/>
      <c r="C2" s="307"/>
      <c r="D2" s="307"/>
      <c r="E2" s="307"/>
      <c r="F2" s="307"/>
      <c r="G2" s="308"/>
    </row>
    <row r="3" spans="1:8" x14ac:dyDescent="0.25">
      <c r="A3" s="294" t="s">
        <v>215</v>
      </c>
      <c r="B3" s="295"/>
      <c r="C3" s="295"/>
      <c r="D3" s="295"/>
      <c r="E3" s="295"/>
      <c r="F3" s="295"/>
      <c r="G3" s="296"/>
    </row>
    <row r="4" spans="1:8" ht="15.75" x14ac:dyDescent="0.25">
      <c r="A4" s="297" t="s">
        <v>90</v>
      </c>
      <c r="B4" s="25"/>
      <c r="C4" s="298" t="s">
        <v>91</v>
      </c>
      <c r="D4" s="298"/>
      <c r="E4" s="298"/>
      <c r="F4" s="298"/>
      <c r="G4" s="298"/>
    </row>
    <row r="5" spans="1:8" x14ac:dyDescent="0.25">
      <c r="A5" s="297"/>
      <c r="B5" s="25"/>
      <c r="C5" s="299">
        <f>D8/D6</f>
        <v>0.35294117647058826</v>
      </c>
      <c r="D5" s="299"/>
      <c r="E5" s="299"/>
      <c r="F5" s="299"/>
      <c r="G5" s="299"/>
    </row>
    <row r="6" spans="1:8" ht="15.75" x14ac:dyDescent="0.25">
      <c r="A6" s="297"/>
      <c r="B6" s="25"/>
      <c r="C6" s="16" t="s">
        <v>92</v>
      </c>
      <c r="D6" s="293">
        <f>COUNTA(Tabla734[ACTIVIDAD])</f>
        <v>17</v>
      </c>
      <c r="E6" s="293"/>
      <c r="F6" s="293"/>
      <c r="G6" s="293"/>
      <c r="H6">
        <f>VALUE(D6)</f>
        <v>17</v>
      </c>
    </row>
    <row r="7" spans="1:8" x14ac:dyDescent="0.25">
      <c r="A7" s="297"/>
      <c r="B7" s="303" t="s">
        <v>210</v>
      </c>
      <c r="C7" s="304"/>
      <c r="D7" s="304"/>
      <c r="E7" s="304"/>
      <c r="F7" s="304"/>
      <c r="G7" s="305"/>
    </row>
    <row r="8" spans="1:8" ht="15.75" x14ac:dyDescent="0.25">
      <c r="A8" s="297"/>
      <c r="B8" s="25"/>
      <c r="C8" s="16" t="s">
        <v>93</v>
      </c>
      <c r="D8" s="293">
        <f>SUM(Tabla734[[#All],[CHECK]])</f>
        <v>6</v>
      </c>
      <c r="E8" s="293"/>
      <c r="F8" s="293"/>
      <c r="G8" s="293"/>
      <c r="H8">
        <f>VALUE(D8)</f>
        <v>6</v>
      </c>
    </row>
    <row r="9" spans="1:8" x14ac:dyDescent="0.25">
      <c r="A9" s="55" t="s">
        <v>94</v>
      </c>
      <c r="B9" s="26" t="s">
        <v>105</v>
      </c>
      <c r="C9" s="5" t="s">
        <v>95</v>
      </c>
      <c r="D9" s="5" t="s">
        <v>96</v>
      </c>
      <c r="E9" s="5" t="s">
        <v>97</v>
      </c>
      <c r="F9" s="18" t="s">
        <v>98</v>
      </c>
      <c r="G9" s="5" t="s">
        <v>99</v>
      </c>
    </row>
    <row r="10" spans="1:8" ht="45" x14ac:dyDescent="0.25">
      <c r="A10" s="27">
        <v>1</v>
      </c>
      <c r="B10" s="14" t="s">
        <v>83</v>
      </c>
      <c r="C10" s="30" t="s">
        <v>437</v>
      </c>
      <c r="D10" s="19" t="s">
        <v>103</v>
      </c>
      <c r="E10" s="107">
        <v>45402</v>
      </c>
      <c r="F10" s="20"/>
      <c r="G10" s="19"/>
    </row>
    <row r="11" spans="1:8" ht="15.75" x14ac:dyDescent="0.25">
      <c r="A11" s="27">
        <v>2</v>
      </c>
      <c r="B11" s="109"/>
      <c r="C11" s="30" t="s">
        <v>419</v>
      </c>
      <c r="D11" s="19"/>
      <c r="E11" s="107">
        <v>45135</v>
      </c>
      <c r="F11" s="20">
        <v>1</v>
      </c>
      <c r="G11" s="19"/>
    </row>
    <row r="12" spans="1:8" ht="15.75" x14ac:dyDescent="0.25">
      <c r="A12" s="27">
        <v>3</v>
      </c>
      <c r="B12" s="51"/>
      <c r="C12" s="30" t="s">
        <v>436</v>
      </c>
      <c r="D12" s="19" t="s">
        <v>103</v>
      </c>
      <c r="E12" s="107">
        <v>45119</v>
      </c>
      <c r="F12" s="20">
        <v>1</v>
      </c>
      <c r="G12" s="19"/>
    </row>
    <row r="13" spans="1:8" ht="15.75" x14ac:dyDescent="0.25">
      <c r="A13" s="27">
        <v>4</v>
      </c>
      <c r="B13" s="58"/>
      <c r="C13" s="30" t="s">
        <v>437</v>
      </c>
      <c r="D13" s="19" t="s">
        <v>103</v>
      </c>
      <c r="E13" s="107">
        <v>45128</v>
      </c>
      <c r="F13" s="20">
        <v>1</v>
      </c>
      <c r="G13" s="19"/>
    </row>
    <row r="14" spans="1:8" ht="15.75" x14ac:dyDescent="0.25">
      <c r="A14" s="27">
        <v>5</v>
      </c>
      <c r="B14" s="10" t="s">
        <v>438</v>
      </c>
      <c r="C14" s="30" t="s">
        <v>439</v>
      </c>
      <c r="D14" s="56" t="s">
        <v>103</v>
      </c>
      <c r="E14" s="124">
        <v>45148</v>
      </c>
      <c r="F14" s="57">
        <v>1</v>
      </c>
      <c r="G14" s="56"/>
    </row>
    <row r="15" spans="1:8" ht="15.75" x14ac:dyDescent="0.25">
      <c r="A15" s="20">
        <v>6</v>
      </c>
      <c r="B15" s="59"/>
      <c r="C15" s="30" t="s">
        <v>81</v>
      </c>
      <c r="D15" s="19" t="s">
        <v>103</v>
      </c>
      <c r="E15" s="124">
        <v>45148</v>
      </c>
      <c r="F15" s="20">
        <v>1</v>
      </c>
      <c r="G15" s="19"/>
    </row>
    <row r="16" spans="1:8" ht="15.75" x14ac:dyDescent="0.25">
      <c r="A16" s="20"/>
      <c r="B16" s="109"/>
      <c r="C16" s="19" t="s">
        <v>607</v>
      </c>
      <c r="D16" s="19" t="s">
        <v>103</v>
      </c>
      <c r="E16" s="124">
        <v>45148</v>
      </c>
      <c r="F16" s="20">
        <v>1</v>
      </c>
      <c r="G16" s="19"/>
    </row>
    <row r="17" spans="1:7" ht="15.75" x14ac:dyDescent="0.25">
      <c r="A17" s="20">
        <v>7</v>
      </c>
      <c r="B17" s="51" t="s">
        <v>445</v>
      </c>
      <c r="C17" s="30" t="s">
        <v>439</v>
      </c>
      <c r="D17" s="53" t="s">
        <v>103</v>
      </c>
      <c r="E17" s="125">
        <v>45180</v>
      </c>
      <c r="F17" s="54"/>
      <c r="G17" s="53"/>
    </row>
    <row r="18" spans="1:7" ht="15.75" x14ac:dyDescent="0.25">
      <c r="A18" s="27">
        <v>8</v>
      </c>
      <c r="B18" s="109"/>
      <c r="C18" s="19"/>
      <c r="D18" s="19" t="s">
        <v>103</v>
      </c>
      <c r="E18" s="125">
        <v>45180</v>
      </c>
      <c r="F18" s="20"/>
      <c r="G18" s="19"/>
    </row>
    <row r="19" spans="1:7" ht="15.75" x14ac:dyDescent="0.25">
      <c r="A19" s="20">
        <v>9</v>
      </c>
      <c r="B19" s="10" t="s">
        <v>440</v>
      </c>
      <c r="C19" s="30" t="s">
        <v>439</v>
      </c>
      <c r="D19" s="19" t="s">
        <v>103</v>
      </c>
      <c r="E19" s="107">
        <v>45187</v>
      </c>
      <c r="F19" s="20"/>
      <c r="G19" s="19"/>
    </row>
    <row r="20" spans="1:7" ht="15.75" x14ac:dyDescent="0.25">
      <c r="A20" s="20">
        <v>10</v>
      </c>
      <c r="B20" s="59"/>
      <c r="C20" s="30"/>
      <c r="D20" s="56" t="s">
        <v>103</v>
      </c>
      <c r="E20" s="107">
        <v>45187</v>
      </c>
      <c r="F20" s="20"/>
      <c r="G20" s="19"/>
    </row>
    <row r="21" spans="1:7" ht="15.75" x14ac:dyDescent="0.25">
      <c r="A21" s="27">
        <v>11</v>
      </c>
      <c r="B21" s="51" t="s">
        <v>446</v>
      </c>
      <c r="C21" s="30" t="s">
        <v>439</v>
      </c>
      <c r="D21" s="19" t="s">
        <v>103</v>
      </c>
      <c r="E21" s="107">
        <v>45229</v>
      </c>
      <c r="F21" s="20"/>
      <c r="G21" s="19"/>
    </row>
    <row r="22" spans="1:7" ht="15.75" x14ac:dyDescent="0.25">
      <c r="A22" s="20">
        <v>12</v>
      </c>
      <c r="B22" s="109"/>
      <c r="C22" s="19"/>
      <c r="D22" s="19" t="s">
        <v>103</v>
      </c>
      <c r="E22" s="107">
        <v>45229</v>
      </c>
      <c r="F22" s="20"/>
      <c r="G22" s="19"/>
    </row>
    <row r="23" spans="1:7" ht="15.75" x14ac:dyDescent="0.25">
      <c r="A23" s="27">
        <v>13</v>
      </c>
      <c r="B23" s="10" t="s">
        <v>441</v>
      </c>
      <c r="C23" s="30" t="s">
        <v>442</v>
      </c>
      <c r="D23" s="53" t="s">
        <v>103</v>
      </c>
      <c r="E23" s="107">
        <v>45236</v>
      </c>
      <c r="F23" s="20"/>
      <c r="G23" s="19"/>
    </row>
    <row r="24" spans="1:7" ht="15.75" x14ac:dyDescent="0.25">
      <c r="A24" s="20">
        <v>14</v>
      </c>
      <c r="B24" s="59"/>
      <c r="C24" s="30"/>
      <c r="D24" s="19" t="s">
        <v>103</v>
      </c>
      <c r="E24" s="107">
        <v>45236</v>
      </c>
      <c r="F24" s="20"/>
      <c r="G24" s="19"/>
    </row>
    <row r="25" spans="1:7" ht="15.75" x14ac:dyDescent="0.25">
      <c r="A25" s="20">
        <v>15</v>
      </c>
      <c r="B25" s="51" t="s">
        <v>447</v>
      </c>
      <c r="C25" s="19"/>
      <c r="D25" s="19" t="s">
        <v>103</v>
      </c>
      <c r="E25" s="107">
        <v>45273</v>
      </c>
      <c r="F25" s="20"/>
      <c r="G25" s="19"/>
    </row>
    <row r="26" spans="1:7" ht="15.75" x14ac:dyDescent="0.25">
      <c r="A26" s="20">
        <v>16</v>
      </c>
      <c r="B26" s="109"/>
      <c r="C26" s="19"/>
      <c r="D26" s="19" t="s">
        <v>103</v>
      </c>
      <c r="E26" s="107">
        <v>45273</v>
      </c>
      <c r="F26" s="20"/>
      <c r="G26" s="19"/>
    </row>
    <row r="27" spans="1:7" ht="15.75" x14ac:dyDescent="0.25">
      <c r="A27" s="20">
        <v>17</v>
      </c>
      <c r="B27" s="10" t="s">
        <v>443</v>
      </c>
      <c r="C27" s="30" t="s">
        <v>439</v>
      </c>
      <c r="D27" s="56" t="s">
        <v>103</v>
      </c>
      <c r="E27" s="107">
        <v>45280</v>
      </c>
      <c r="F27" s="20"/>
      <c r="G27" s="19"/>
    </row>
    <row r="28" spans="1:7" ht="15.75" x14ac:dyDescent="0.25">
      <c r="A28" s="20">
        <v>18</v>
      </c>
      <c r="B28" s="109"/>
      <c r="C28" s="19" t="s">
        <v>436</v>
      </c>
      <c r="D28" s="19" t="s">
        <v>103</v>
      </c>
      <c r="E28" s="107">
        <v>45280</v>
      </c>
      <c r="F28" s="20"/>
      <c r="G28" s="19"/>
    </row>
    <row r="29" spans="1:7" ht="15.75" x14ac:dyDescent="0.25">
      <c r="A29" s="20">
        <v>19</v>
      </c>
      <c r="B29" s="51" t="s">
        <v>448</v>
      </c>
      <c r="C29" s="30" t="s">
        <v>439</v>
      </c>
      <c r="D29" s="19" t="s">
        <v>103</v>
      </c>
      <c r="E29" s="107">
        <v>45315</v>
      </c>
      <c r="F29" s="20"/>
      <c r="G29" s="19"/>
    </row>
    <row r="30" spans="1:7" ht="15.75" x14ac:dyDescent="0.25">
      <c r="A30" s="20">
        <v>20</v>
      </c>
      <c r="B30" s="109"/>
      <c r="C30" s="19"/>
      <c r="D30" s="53" t="s">
        <v>103</v>
      </c>
      <c r="E30" s="107">
        <v>45315</v>
      </c>
      <c r="F30" s="20"/>
      <c r="G30" s="19"/>
    </row>
    <row r="31" spans="1:7" ht="15.75" x14ac:dyDescent="0.25">
      <c r="A31" s="20">
        <v>21</v>
      </c>
      <c r="B31" s="10" t="s">
        <v>444</v>
      </c>
      <c r="C31" s="30" t="s">
        <v>439</v>
      </c>
      <c r="D31" s="19" t="s">
        <v>103</v>
      </c>
      <c r="E31" s="107">
        <v>45322</v>
      </c>
      <c r="F31" s="20"/>
      <c r="G31" s="19"/>
    </row>
    <row r="32" spans="1:7" ht="15.75" x14ac:dyDescent="0.25">
      <c r="A32" s="20">
        <v>22</v>
      </c>
      <c r="B32" s="109"/>
      <c r="C32" s="19"/>
      <c r="D32" s="53" t="s">
        <v>103</v>
      </c>
      <c r="E32" s="107">
        <v>45322</v>
      </c>
      <c r="F32" s="20"/>
      <c r="G32" s="19"/>
    </row>
    <row r="33" spans="1:7" ht="30" x14ac:dyDescent="0.25">
      <c r="A33" s="20">
        <v>23</v>
      </c>
      <c r="B33" s="51" t="s">
        <v>466</v>
      </c>
      <c r="C33" s="30" t="s">
        <v>439</v>
      </c>
      <c r="D33" s="19" t="s">
        <v>103</v>
      </c>
      <c r="E33" s="107">
        <v>45359</v>
      </c>
      <c r="F33" s="20"/>
      <c r="G33" s="19"/>
    </row>
    <row r="34" spans="1:7" ht="16.5" thickBot="1" x14ac:dyDescent="0.3">
      <c r="A34" s="20">
        <v>24</v>
      </c>
      <c r="B34" s="109"/>
      <c r="C34" s="19" t="s">
        <v>467</v>
      </c>
      <c r="D34" s="53" t="s">
        <v>103</v>
      </c>
      <c r="E34" s="107">
        <v>45359</v>
      </c>
      <c r="F34" s="20"/>
      <c r="G34" s="19"/>
    </row>
    <row r="35" spans="1:7" ht="75.75" thickBot="1" x14ac:dyDescent="0.3">
      <c r="F35" s="22" t="s">
        <v>100</v>
      </c>
      <c r="G35" s="23" t="s">
        <v>101</v>
      </c>
    </row>
  </sheetData>
  <mergeCells count="8">
    <mergeCell ref="A2:G2"/>
    <mergeCell ref="A3:G3"/>
    <mergeCell ref="A4:A8"/>
    <mergeCell ref="C4:G4"/>
    <mergeCell ref="C5:G5"/>
    <mergeCell ref="D6:G6"/>
    <mergeCell ref="B7:G7"/>
    <mergeCell ref="D8:G8"/>
  </mergeCells>
  <conditionalFormatting sqref="C5">
    <cfRule type="dataBar" priority="1">
      <dataBar>
        <cfvo type="num" val="0"/>
        <cfvo type="num" val="1"/>
        <color rgb="FFFFB628"/>
      </dataBar>
      <extLst>
        <ext xmlns:x14="http://schemas.microsoft.com/office/spreadsheetml/2009/9/main" uri="{B025F937-C7B1-47D3-B67F-A62EFF666E3E}">
          <x14:id>{E88BD1EC-8661-4E80-B988-2FE0D3DE800F}</x14:id>
        </ext>
      </extLst>
    </cfRule>
  </conditionalFormatting>
  <conditionalFormatting sqref="C10:C34">
    <cfRule type="expression" dxfId="45" priority="2">
      <formula>$F10=1</formula>
    </cfRule>
    <cfRule type="expression" dxfId="44" priority="3">
      <formula>$C10=1</formula>
    </cfRule>
    <cfRule type="expression" dxfId="43" priority="4">
      <formula>$C10=1</formula>
    </cfRule>
  </conditionalFormatting>
  <conditionalFormatting sqref="F10:F34">
    <cfRule type="iconSet" priority="5">
      <iconSet iconSet="3Symbols2" showValue="0">
        <cfvo type="percent" val="0"/>
        <cfvo type="num" val="0"/>
        <cfvo type="num" val="1"/>
      </iconSet>
    </cfRule>
  </conditionalFormatting>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88BD1EC-8661-4E80-B988-2FE0D3DE800F}">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7B0F4-C077-4A8F-A8A6-83823C57EBF5}">
  <dimension ref="A2:H26"/>
  <sheetViews>
    <sheetView topLeftCell="A5" workbookViewId="0">
      <selection activeCell="G17" sqref="G17"/>
    </sheetView>
  </sheetViews>
  <sheetFormatPr baseColWidth="10" defaultRowHeight="15" x14ac:dyDescent="0.25"/>
  <cols>
    <col min="2" max="2" width="22.5703125" customWidth="1"/>
    <col min="3" max="3" width="28.28515625" bestFit="1" customWidth="1"/>
    <col min="4" max="4" width="16.28515625" bestFit="1" customWidth="1"/>
    <col min="5" max="5" width="12" customWidth="1"/>
    <col min="7" max="7" width="14.85546875" customWidth="1"/>
  </cols>
  <sheetData>
    <row r="2" spans="1:8" ht="80.25" customHeight="1" x14ac:dyDescent="0.25">
      <c r="A2" s="306"/>
      <c r="B2" s="307"/>
      <c r="C2" s="307"/>
      <c r="D2" s="307"/>
      <c r="E2" s="307"/>
      <c r="F2" s="307"/>
      <c r="G2" s="308"/>
    </row>
    <row r="3" spans="1:8" x14ac:dyDescent="0.25">
      <c r="A3" s="294" t="s">
        <v>215</v>
      </c>
      <c r="B3" s="295"/>
      <c r="C3" s="295"/>
      <c r="D3" s="295"/>
      <c r="E3" s="295"/>
      <c r="F3" s="295"/>
      <c r="G3" s="296"/>
    </row>
    <row r="4" spans="1:8" ht="15.75" x14ac:dyDescent="0.25">
      <c r="A4" s="297" t="s">
        <v>90</v>
      </c>
      <c r="B4" s="25"/>
      <c r="C4" s="298" t="s">
        <v>91</v>
      </c>
      <c r="D4" s="298"/>
      <c r="E4" s="298"/>
      <c r="F4" s="298"/>
      <c r="G4" s="298"/>
    </row>
    <row r="5" spans="1:8" x14ac:dyDescent="0.25">
      <c r="A5" s="297"/>
      <c r="B5" s="25"/>
      <c r="C5" s="299">
        <f>D8/D6</f>
        <v>0.375</v>
      </c>
      <c r="D5" s="299"/>
      <c r="E5" s="299"/>
      <c r="F5" s="299"/>
      <c r="G5" s="299"/>
    </row>
    <row r="6" spans="1:8" ht="15.75" x14ac:dyDescent="0.25">
      <c r="A6" s="297"/>
      <c r="B6" s="25"/>
      <c r="C6" s="16" t="s">
        <v>92</v>
      </c>
      <c r="D6" s="293">
        <f>COUNTA(Tabla73411[ACTIVIDAD])</f>
        <v>16</v>
      </c>
      <c r="E6" s="293"/>
      <c r="F6" s="293"/>
      <c r="G6" s="293"/>
      <c r="H6">
        <f>VALUE(D6)</f>
        <v>16</v>
      </c>
    </row>
    <row r="7" spans="1:8" x14ac:dyDescent="0.25">
      <c r="A7" s="297"/>
      <c r="B7" s="303" t="s">
        <v>210</v>
      </c>
      <c r="C7" s="304"/>
      <c r="D7" s="304"/>
      <c r="E7" s="304"/>
      <c r="F7" s="304"/>
      <c r="G7" s="305"/>
    </row>
    <row r="8" spans="1:8" ht="15.75" x14ac:dyDescent="0.25">
      <c r="A8" s="297"/>
      <c r="B8" s="25"/>
      <c r="C8" s="16" t="s">
        <v>93</v>
      </c>
      <c r="D8" s="293">
        <f>SUM(Tabla73411[[#All],[CHECK]])</f>
        <v>6</v>
      </c>
      <c r="E8" s="293"/>
      <c r="F8" s="293"/>
      <c r="G8" s="293"/>
      <c r="H8">
        <f>VALUE(D8)</f>
        <v>6</v>
      </c>
    </row>
    <row r="9" spans="1:8" x14ac:dyDescent="0.25">
      <c r="A9" s="55" t="s">
        <v>94</v>
      </c>
      <c r="B9" s="26" t="s">
        <v>105</v>
      </c>
      <c r="C9" s="5" t="s">
        <v>95</v>
      </c>
      <c r="D9" s="5" t="s">
        <v>96</v>
      </c>
      <c r="E9" s="5" t="s">
        <v>97</v>
      </c>
      <c r="F9" s="18" t="s">
        <v>98</v>
      </c>
      <c r="G9" s="5" t="s">
        <v>99</v>
      </c>
    </row>
    <row r="10" spans="1:8" ht="15.75" x14ac:dyDescent="0.25">
      <c r="A10" s="128"/>
      <c r="B10" s="10" t="s">
        <v>501</v>
      </c>
      <c r="C10" s="130" t="s">
        <v>519</v>
      </c>
      <c r="D10" s="20" t="s">
        <v>533</v>
      </c>
      <c r="E10" s="129">
        <v>45141</v>
      </c>
      <c r="F10" s="128">
        <v>1</v>
      </c>
      <c r="G10" s="128"/>
    </row>
    <row r="11" spans="1:8" ht="15.75" x14ac:dyDescent="0.25">
      <c r="A11" s="128"/>
      <c r="B11" s="38"/>
      <c r="C11" s="30" t="s">
        <v>510</v>
      </c>
      <c r="D11" s="20" t="s">
        <v>534</v>
      </c>
      <c r="E11" s="129">
        <v>45141</v>
      </c>
      <c r="F11" s="128">
        <v>1</v>
      </c>
      <c r="G11" s="128"/>
    </row>
    <row r="12" spans="1:8" ht="15.75" x14ac:dyDescent="0.25">
      <c r="A12" s="128"/>
      <c r="B12" s="38"/>
      <c r="C12" s="130" t="s">
        <v>420</v>
      </c>
      <c r="D12" s="20" t="s">
        <v>533</v>
      </c>
      <c r="E12" s="129">
        <v>45141</v>
      </c>
      <c r="F12" s="128">
        <v>1</v>
      </c>
      <c r="G12" s="128"/>
    </row>
    <row r="13" spans="1:8" ht="15.75" x14ac:dyDescent="0.25">
      <c r="A13" s="128"/>
      <c r="B13" s="38"/>
      <c r="C13" s="134" t="s">
        <v>531</v>
      </c>
      <c r="D13" s="128"/>
      <c r="E13" s="129"/>
      <c r="F13" s="128"/>
      <c r="G13" s="128"/>
    </row>
    <row r="14" spans="1:8" ht="30" x14ac:dyDescent="0.25">
      <c r="A14" s="27">
        <v>5</v>
      </c>
      <c r="B14" s="10" t="s">
        <v>499</v>
      </c>
      <c r="C14" s="30" t="s">
        <v>502</v>
      </c>
      <c r="D14" s="56" t="s">
        <v>103</v>
      </c>
      <c r="E14" s="124">
        <v>45148</v>
      </c>
      <c r="F14" s="57">
        <v>1</v>
      </c>
      <c r="G14" s="56"/>
    </row>
    <row r="15" spans="1:8" ht="30" x14ac:dyDescent="0.25">
      <c r="A15" s="20">
        <v>6</v>
      </c>
      <c r="B15" s="59" t="s">
        <v>500</v>
      </c>
      <c r="C15" s="30" t="s">
        <v>503</v>
      </c>
      <c r="D15" s="19" t="s">
        <v>103</v>
      </c>
      <c r="E15" s="124">
        <v>45149</v>
      </c>
      <c r="F15" s="20">
        <v>1</v>
      </c>
      <c r="G15" s="19"/>
    </row>
    <row r="16" spans="1:8" ht="15.75" x14ac:dyDescent="0.25">
      <c r="A16" s="20"/>
      <c r="B16" s="109"/>
      <c r="C16" s="19" t="s">
        <v>511</v>
      </c>
      <c r="D16" s="19"/>
      <c r="E16" s="107">
        <v>45150</v>
      </c>
      <c r="F16" s="20">
        <v>1</v>
      </c>
      <c r="G16" s="19"/>
    </row>
    <row r="17" spans="1:7" ht="15.75" x14ac:dyDescent="0.25">
      <c r="A17" s="20">
        <v>7</v>
      </c>
      <c r="B17" s="51" t="s">
        <v>504</v>
      </c>
      <c r="C17" s="30" t="s">
        <v>507</v>
      </c>
      <c r="D17" s="53" t="s">
        <v>103</v>
      </c>
      <c r="E17" s="125">
        <v>45153</v>
      </c>
      <c r="F17" s="54"/>
      <c r="G17" s="53"/>
    </row>
    <row r="18" spans="1:7" ht="15.75" x14ac:dyDescent="0.25">
      <c r="A18" s="20"/>
      <c r="B18" s="109"/>
      <c r="C18" s="19" t="s">
        <v>512</v>
      </c>
      <c r="D18" s="19"/>
      <c r="E18" s="107">
        <v>45160</v>
      </c>
      <c r="F18" s="20"/>
      <c r="G18" s="19"/>
    </row>
    <row r="19" spans="1:7" ht="15.75" x14ac:dyDescent="0.25">
      <c r="A19" s="20"/>
      <c r="B19" s="109"/>
      <c r="C19" s="19" t="s">
        <v>506</v>
      </c>
      <c r="D19" s="19"/>
      <c r="E19" s="107"/>
      <c r="F19" s="20"/>
      <c r="G19" s="19"/>
    </row>
    <row r="20" spans="1:7" ht="15.75" x14ac:dyDescent="0.25">
      <c r="A20" s="27">
        <v>8</v>
      </c>
      <c r="B20" s="51" t="s">
        <v>505</v>
      </c>
      <c r="C20" s="19" t="s">
        <v>513</v>
      </c>
      <c r="D20" s="19"/>
      <c r="E20" s="125">
        <v>45167</v>
      </c>
      <c r="F20" s="20"/>
      <c r="G20" s="19"/>
    </row>
    <row r="21" spans="1:7" ht="15.75" x14ac:dyDescent="0.25">
      <c r="A21" s="20"/>
      <c r="B21" s="109"/>
      <c r="C21" s="19" t="s">
        <v>514</v>
      </c>
      <c r="D21" s="19"/>
      <c r="E21" s="107">
        <v>45174</v>
      </c>
      <c r="F21" s="20"/>
      <c r="G21" s="19"/>
    </row>
    <row r="22" spans="1:7" ht="15.75" x14ac:dyDescent="0.25">
      <c r="A22" s="20"/>
      <c r="B22" s="109"/>
      <c r="C22" s="19" t="s">
        <v>515</v>
      </c>
      <c r="D22" s="19"/>
      <c r="E22" s="107">
        <v>45181</v>
      </c>
      <c r="F22" s="20"/>
      <c r="G22" s="19"/>
    </row>
    <row r="23" spans="1:7" ht="15.75" x14ac:dyDescent="0.25">
      <c r="A23" s="20">
        <v>9</v>
      </c>
      <c r="B23" s="10"/>
      <c r="C23" s="30" t="s">
        <v>516</v>
      </c>
      <c r="D23" s="56" t="s">
        <v>103</v>
      </c>
      <c r="E23" s="107">
        <v>45183</v>
      </c>
      <c r="F23" s="20"/>
      <c r="G23" s="19"/>
    </row>
    <row r="24" spans="1:7" ht="30" x14ac:dyDescent="0.25">
      <c r="A24" s="20">
        <v>10</v>
      </c>
      <c r="B24" s="59" t="s">
        <v>508</v>
      </c>
      <c r="C24" s="30" t="s">
        <v>517</v>
      </c>
      <c r="D24" s="19" t="s">
        <v>103</v>
      </c>
      <c r="E24" s="107">
        <v>45183</v>
      </c>
      <c r="F24" s="20"/>
      <c r="G24" s="19"/>
    </row>
    <row r="25" spans="1:7" ht="16.5" thickBot="1" x14ac:dyDescent="0.3">
      <c r="A25" s="27">
        <v>11</v>
      </c>
      <c r="B25" s="51"/>
      <c r="C25" s="30" t="s">
        <v>509</v>
      </c>
      <c r="D25" s="53" t="s">
        <v>103</v>
      </c>
      <c r="E25" s="107">
        <v>45183</v>
      </c>
      <c r="F25" s="20"/>
      <c r="G25" s="19"/>
    </row>
    <row r="26" spans="1:7" ht="60.75" thickBot="1" x14ac:dyDescent="0.3">
      <c r="F26" s="22" t="s">
        <v>100</v>
      </c>
      <c r="G26" s="23" t="s">
        <v>101</v>
      </c>
    </row>
  </sheetData>
  <mergeCells count="8">
    <mergeCell ref="A2:G2"/>
    <mergeCell ref="A3:G3"/>
    <mergeCell ref="A4:A8"/>
    <mergeCell ref="C4:G4"/>
    <mergeCell ref="C5:G5"/>
    <mergeCell ref="D6:G6"/>
    <mergeCell ref="B7:G7"/>
    <mergeCell ref="D8:G8"/>
  </mergeCells>
  <conditionalFormatting sqref="C5">
    <cfRule type="dataBar" priority="10">
      <dataBar>
        <cfvo type="num" val="0"/>
        <cfvo type="num" val="1"/>
        <color rgb="FFFFB628"/>
      </dataBar>
      <extLst>
        <ext xmlns:x14="http://schemas.microsoft.com/office/spreadsheetml/2009/9/main" uri="{B025F937-C7B1-47D3-B67F-A62EFF666E3E}">
          <x14:id>{324B470D-7E10-413C-BD03-6FE05721940B}</x14:id>
        </ext>
      </extLst>
    </cfRule>
  </conditionalFormatting>
  <conditionalFormatting sqref="C10:C25">
    <cfRule type="expression" dxfId="42" priority="1">
      <formula>$F10=1</formula>
    </cfRule>
    <cfRule type="expression" dxfId="41" priority="2">
      <formula>$C10=1</formula>
    </cfRule>
    <cfRule type="expression" dxfId="40" priority="3">
      <formula>$C10=1</formula>
    </cfRule>
  </conditionalFormatting>
  <conditionalFormatting sqref="F10:F25">
    <cfRule type="iconSet" priority="264">
      <iconSet iconSet="3Symbols2" showValue="0">
        <cfvo type="percent" val="0"/>
        <cfvo type="num" val="0"/>
        <cfvo type="num" val="1"/>
      </iconSet>
    </cfRule>
  </conditionalFormatting>
  <pageMargins left="0.7" right="0.7" top="0.75" bottom="0.75" header="0.3" footer="0.3"/>
  <pageSetup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324B470D-7E10-413C-BD03-6FE05721940B}">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C5</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E0B8D-6A7A-4E37-AF6E-862E8C2FF18B}">
  <dimension ref="A1:I23"/>
  <sheetViews>
    <sheetView topLeftCell="A2" workbookViewId="0">
      <selection activeCell="G16" sqref="G16"/>
    </sheetView>
  </sheetViews>
  <sheetFormatPr baseColWidth="10" defaultRowHeight="15" x14ac:dyDescent="0.25"/>
  <cols>
    <col min="2" max="2" width="21.5703125" customWidth="1"/>
    <col min="3" max="3" width="46.85546875" customWidth="1"/>
    <col min="4" max="4" width="21.85546875" customWidth="1"/>
    <col min="5" max="5" width="16.28515625" customWidth="1"/>
    <col min="7" max="7" width="16" customWidth="1"/>
  </cols>
  <sheetData>
    <row r="1" spans="1:9" ht="87" customHeight="1" x14ac:dyDescent="0.25">
      <c r="A1" s="293"/>
      <c r="B1" s="293"/>
      <c r="C1" s="293"/>
      <c r="D1" s="293"/>
      <c r="E1" s="293"/>
      <c r="F1" s="293"/>
      <c r="G1" s="293"/>
    </row>
    <row r="2" spans="1:9" ht="71.25" customHeight="1" x14ac:dyDescent="0.25">
      <c r="A2" s="294" t="s">
        <v>686</v>
      </c>
      <c r="B2" s="295"/>
      <c r="C2" s="295"/>
      <c r="D2" s="295"/>
      <c r="E2" s="295"/>
      <c r="F2" s="295"/>
      <c r="G2" s="296"/>
    </row>
    <row r="3" spans="1:9" ht="15.75" x14ac:dyDescent="0.25">
      <c r="A3" s="297" t="s">
        <v>90</v>
      </c>
      <c r="B3" s="25"/>
      <c r="C3" s="298" t="s">
        <v>91</v>
      </c>
      <c r="D3" s="298"/>
      <c r="E3" s="298"/>
      <c r="F3" s="298"/>
      <c r="G3" s="298"/>
    </row>
    <row r="4" spans="1:9" x14ac:dyDescent="0.25">
      <c r="A4" s="297"/>
      <c r="B4" s="25"/>
      <c r="C4" s="299">
        <f>D7/D5</f>
        <v>0.42857142857142855</v>
      </c>
      <c r="D4" s="299"/>
      <c r="E4" s="299"/>
      <c r="F4" s="299"/>
      <c r="G4" s="299"/>
    </row>
    <row r="5" spans="1:9" ht="15.75" x14ac:dyDescent="0.25">
      <c r="A5" s="297"/>
      <c r="B5" s="25"/>
      <c r="C5" s="16" t="s">
        <v>92</v>
      </c>
      <c r="D5" s="293">
        <f>COUNTA(Tabla7313[ACTIVIDAD])</f>
        <v>14</v>
      </c>
      <c r="E5" s="293"/>
      <c r="F5" s="293"/>
      <c r="G5" s="293"/>
      <c r="H5">
        <f>VALUE(D5)</f>
        <v>14</v>
      </c>
    </row>
    <row r="6" spans="1:9" x14ac:dyDescent="0.25">
      <c r="A6" s="297"/>
      <c r="B6" s="303" t="s">
        <v>205</v>
      </c>
      <c r="C6" s="304"/>
      <c r="D6" s="304"/>
      <c r="E6" s="304"/>
      <c r="F6" s="304"/>
      <c r="G6" s="305"/>
    </row>
    <row r="7" spans="1:9" ht="15.75" x14ac:dyDescent="0.25">
      <c r="A7" s="297"/>
      <c r="B7" s="25"/>
      <c r="C7" s="16" t="s">
        <v>93</v>
      </c>
      <c r="D7" s="293">
        <f>SUM(Tabla7313[[#All],[CHECK]])</f>
        <v>6</v>
      </c>
      <c r="E7" s="293"/>
      <c r="F7" s="293"/>
      <c r="G7" s="293"/>
      <c r="H7">
        <f>VALUE(D7)</f>
        <v>6</v>
      </c>
    </row>
    <row r="8" spans="1:9" ht="15.75" thickBot="1" x14ac:dyDescent="0.3">
      <c r="A8" s="17" t="s">
        <v>94</v>
      </c>
      <c r="B8" s="26" t="s">
        <v>105</v>
      </c>
      <c r="C8" s="5" t="s">
        <v>95</v>
      </c>
      <c r="D8" s="5" t="s">
        <v>96</v>
      </c>
      <c r="E8" s="5" t="s">
        <v>97</v>
      </c>
      <c r="F8" s="18" t="s">
        <v>98</v>
      </c>
      <c r="G8" s="5" t="s">
        <v>99</v>
      </c>
      <c r="H8" s="108" t="s">
        <v>418</v>
      </c>
      <c r="I8" s="108" t="s">
        <v>426</v>
      </c>
    </row>
    <row r="9" spans="1:9" ht="15.75" x14ac:dyDescent="0.25">
      <c r="A9" s="27">
        <v>1</v>
      </c>
      <c r="B9" s="14" t="s">
        <v>270</v>
      </c>
      <c r="C9" s="130" t="s">
        <v>415</v>
      </c>
      <c r="D9" s="19" t="s">
        <v>533</v>
      </c>
      <c r="E9" s="107">
        <v>45156</v>
      </c>
      <c r="F9" s="20"/>
      <c r="G9" s="19" t="s">
        <v>535</v>
      </c>
      <c r="H9" s="53"/>
      <c r="I9" s="53"/>
    </row>
    <row r="10" spans="1:9" ht="16.5" thickBot="1" x14ac:dyDescent="0.3">
      <c r="A10" s="27">
        <v>2</v>
      </c>
      <c r="B10" s="14"/>
      <c r="C10" s="130" t="s">
        <v>518</v>
      </c>
      <c r="D10" s="19" t="s">
        <v>533</v>
      </c>
      <c r="E10" s="107">
        <v>45146</v>
      </c>
      <c r="F10" s="20">
        <v>1</v>
      </c>
      <c r="G10" s="19"/>
      <c r="H10" s="19"/>
      <c r="I10" s="19"/>
    </row>
    <row r="11" spans="1:9" ht="15.75" x14ac:dyDescent="0.25">
      <c r="A11" s="27">
        <v>3</v>
      </c>
      <c r="B11" s="38"/>
      <c r="C11" s="133" t="s">
        <v>419</v>
      </c>
      <c r="D11" s="19" t="s">
        <v>533</v>
      </c>
      <c r="E11" s="107">
        <v>45146</v>
      </c>
      <c r="F11" s="20">
        <v>1</v>
      </c>
      <c r="G11" s="19"/>
      <c r="H11" s="19"/>
      <c r="I11" s="19"/>
    </row>
    <row r="12" spans="1:9" ht="15.75" x14ac:dyDescent="0.25">
      <c r="A12" s="27"/>
      <c r="B12" s="38"/>
      <c r="C12" s="134" t="s">
        <v>687</v>
      </c>
      <c r="D12" s="19" t="s">
        <v>533</v>
      </c>
      <c r="E12" s="107">
        <v>45148</v>
      </c>
      <c r="F12" s="20">
        <v>1</v>
      </c>
      <c r="G12" s="19"/>
      <c r="H12" s="19"/>
      <c r="I12" s="19"/>
    </row>
    <row r="13" spans="1:9" ht="15.75" x14ac:dyDescent="0.25">
      <c r="A13" s="27">
        <v>4</v>
      </c>
      <c r="B13" s="38"/>
      <c r="C13" s="130" t="s">
        <v>526</v>
      </c>
      <c r="D13" s="19" t="s">
        <v>534</v>
      </c>
      <c r="E13" s="107">
        <v>45155</v>
      </c>
      <c r="F13" s="20">
        <v>1</v>
      </c>
      <c r="G13" s="19"/>
      <c r="H13" s="19"/>
      <c r="I13" s="19"/>
    </row>
    <row r="14" spans="1:9" ht="15.75" x14ac:dyDescent="0.25">
      <c r="A14" s="27">
        <v>5</v>
      </c>
      <c r="B14" s="38"/>
      <c r="C14" s="130" t="s">
        <v>424</v>
      </c>
      <c r="D14" s="19" t="s">
        <v>533</v>
      </c>
      <c r="E14" s="107">
        <v>45152</v>
      </c>
      <c r="F14" s="20">
        <v>1</v>
      </c>
      <c r="G14" s="19"/>
      <c r="H14" s="19"/>
      <c r="I14" s="19"/>
    </row>
    <row r="15" spans="1:9" ht="15.75" x14ac:dyDescent="0.25">
      <c r="A15" s="27">
        <v>6</v>
      </c>
      <c r="B15" s="38"/>
      <c r="C15" s="134" t="s">
        <v>525</v>
      </c>
      <c r="D15" s="19" t="s">
        <v>533</v>
      </c>
      <c r="E15" s="107">
        <v>45153</v>
      </c>
      <c r="F15" s="20"/>
      <c r="G15" s="19"/>
      <c r="H15" s="19"/>
      <c r="I15" s="19"/>
    </row>
    <row r="16" spans="1:9" ht="15.75" x14ac:dyDescent="0.25">
      <c r="A16" s="27"/>
      <c r="B16" s="38"/>
      <c r="C16" s="134" t="s">
        <v>531</v>
      </c>
      <c r="D16" s="19" t="s">
        <v>533</v>
      </c>
      <c r="E16" s="107">
        <v>45146</v>
      </c>
      <c r="F16" s="20">
        <v>1</v>
      </c>
      <c r="G16" s="19"/>
      <c r="H16" s="19"/>
      <c r="I16" s="19"/>
    </row>
    <row r="17" spans="1:9" ht="15.75" x14ac:dyDescent="0.25">
      <c r="A17" s="27">
        <v>7</v>
      </c>
      <c r="B17" s="14" t="s">
        <v>520</v>
      </c>
      <c r="C17" s="30" t="s">
        <v>522</v>
      </c>
      <c r="D17" s="19"/>
      <c r="E17" s="107">
        <v>45178</v>
      </c>
      <c r="F17" s="20"/>
      <c r="G17" s="19"/>
      <c r="H17" s="19"/>
      <c r="I17" s="19"/>
    </row>
    <row r="18" spans="1:9" ht="15.75" x14ac:dyDescent="0.25">
      <c r="A18" s="27"/>
      <c r="B18" s="132"/>
      <c r="C18" s="122" t="s">
        <v>530</v>
      </c>
      <c r="D18" s="19"/>
      <c r="E18" s="107">
        <v>45181</v>
      </c>
      <c r="F18" s="20"/>
      <c r="G18" s="19"/>
      <c r="H18" s="19"/>
      <c r="I18" s="19"/>
    </row>
    <row r="19" spans="1:9" ht="15.75" x14ac:dyDescent="0.25">
      <c r="A19" s="27">
        <v>8</v>
      </c>
      <c r="B19" s="14" t="s">
        <v>523</v>
      </c>
      <c r="C19" s="122" t="s">
        <v>524</v>
      </c>
      <c r="D19" s="19"/>
      <c r="E19" s="135">
        <v>45180</v>
      </c>
      <c r="F19" s="20"/>
      <c r="G19" s="19"/>
      <c r="H19" s="19"/>
      <c r="I19" s="19"/>
    </row>
    <row r="20" spans="1:9" ht="15.75" x14ac:dyDescent="0.25">
      <c r="A20" s="52">
        <v>9</v>
      </c>
      <c r="B20" s="14" t="s">
        <v>521</v>
      </c>
      <c r="C20" s="131" t="s">
        <v>527</v>
      </c>
      <c r="D20" s="21"/>
      <c r="E20" s="123"/>
      <c r="F20" s="110"/>
      <c r="G20" s="21"/>
      <c r="H20" s="21"/>
      <c r="I20" s="21"/>
    </row>
    <row r="21" spans="1:9" ht="15.75" x14ac:dyDescent="0.25">
      <c r="A21" s="52"/>
      <c r="B21" s="109"/>
      <c r="C21" s="131" t="s">
        <v>528</v>
      </c>
      <c r="D21" s="21"/>
      <c r="E21" s="123"/>
      <c r="F21" s="110"/>
      <c r="G21" s="21"/>
      <c r="H21" s="21"/>
      <c r="I21" s="21"/>
    </row>
    <row r="22" spans="1:9" ht="16.5" thickBot="1" x14ac:dyDescent="0.3">
      <c r="A22" s="52"/>
      <c r="B22" s="109"/>
      <c r="C22" s="131" t="s">
        <v>529</v>
      </c>
      <c r="D22" s="21"/>
      <c r="E22" s="123"/>
      <c r="F22" s="110"/>
      <c r="G22" s="21"/>
      <c r="H22" s="21"/>
      <c r="I22" s="21"/>
    </row>
    <row r="23" spans="1:9" ht="60.75" thickBot="1" x14ac:dyDescent="0.3">
      <c r="F23" s="22" t="s">
        <v>100</v>
      </c>
      <c r="G23" s="23" t="s">
        <v>101</v>
      </c>
    </row>
  </sheetData>
  <mergeCells count="8">
    <mergeCell ref="A1:G1"/>
    <mergeCell ref="A2:G2"/>
    <mergeCell ref="A3:A7"/>
    <mergeCell ref="C3:G3"/>
    <mergeCell ref="C4:G4"/>
    <mergeCell ref="D5:G5"/>
    <mergeCell ref="B6:G6"/>
    <mergeCell ref="D7:G7"/>
  </mergeCells>
  <conditionalFormatting sqref="C4">
    <cfRule type="dataBar" priority="5">
      <dataBar>
        <cfvo type="num" val="0"/>
        <cfvo type="num" val="1"/>
        <color rgb="FFFFB628"/>
      </dataBar>
      <extLst>
        <ext xmlns:x14="http://schemas.microsoft.com/office/spreadsheetml/2009/9/main" uri="{B025F937-C7B1-47D3-B67F-A62EFF666E3E}">
          <x14:id>{24FA8C01-C5F0-435B-977F-FEEB94975A45}</x14:id>
        </ext>
      </extLst>
    </cfRule>
  </conditionalFormatting>
  <conditionalFormatting sqref="C9:C22">
    <cfRule type="expression" dxfId="39" priority="1">
      <formula>$F9=1</formula>
    </cfRule>
    <cfRule type="expression" dxfId="38" priority="2">
      <formula>$C9=1</formula>
    </cfRule>
    <cfRule type="expression" dxfId="37" priority="3">
      <formula>$C9=1</formula>
    </cfRule>
  </conditionalFormatting>
  <conditionalFormatting sqref="F9:F22">
    <cfRule type="iconSet" priority="291">
      <iconSet iconSet="3Symbols2" showValue="0">
        <cfvo type="percent" val="0"/>
        <cfvo type="num" val="0"/>
        <cfvo type="num" val="1"/>
      </iconSet>
    </cfRule>
  </conditionalFormatting>
  <hyperlinks>
    <hyperlink ref="C11" r:id="rId1" display="Piezas de inscripción" xr:uid="{862E2D3B-E78F-4BEA-BA7A-4D04CAA7B896}"/>
  </hyperlinks>
  <pageMargins left="0.7" right="0.7" top="0.75" bottom="0.75" header="0.3" footer="0.3"/>
  <drawing r:id="rId2"/>
  <legacy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dataBar" id="{24FA8C01-C5F0-435B-977F-FEEB94975A45}">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C4</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3FF43-6AB7-4A9B-9157-FD91C459C59E}">
  <dimension ref="A2:H23"/>
  <sheetViews>
    <sheetView topLeftCell="A11" workbookViewId="0">
      <selection activeCell="D25" sqref="D25"/>
    </sheetView>
  </sheetViews>
  <sheetFormatPr baseColWidth="10" defaultRowHeight="15" x14ac:dyDescent="0.25"/>
  <cols>
    <col min="2" max="2" width="23" customWidth="1"/>
    <col min="3" max="3" width="30.7109375" customWidth="1"/>
    <col min="4" max="4" width="18.28515625" customWidth="1"/>
    <col min="5" max="5" width="17.140625" customWidth="1"/>
  </cols>
  <sheetData>
    <row r="2" spans="1:8" ht="77.25" customHeight="1" x14ac:dyDescent="0.25">
      <c r="A2" s="293"/>
      <c r="B2" s="293"/>
      <c r="C2" s="293"/>
      <c r="D2" s="293"/>
      <c r="E2" s="293"/>
      <c r="F2" s="293"/>
      <c r="G2" s="293"/>
    </row>
    <row r="3" spans="1:8" x14ac:dyDescent="0.25">
      <c r="A3" s="294" t="s">
        <v>457</v>
      </c>
      <c r="B3" s="295"/>
      <c r="C3" s="295"/>
      <c r="D3" s="295"/>
      <c r="E3" s="295"/>
      <c r="F3" s="295"/>
      <c r="G3" s="296"/>
    </row>
    <row r="4" spans="1:8" ht="15.75" x14ac:dyDescent="0.25">
      <c r="A4" s="297" t="s">
        <v>90</v>
      </c>
      <c r="B4" s="25"/>
      <c r="C4" s="298" t="s">
        <v>91</v>
      </c>
      <c r="D4" s="298"/>
      <c r="E4" s="298"/>
      <c r="F4" s="298"/>
      <c r="G4" s="298"/>
    </row>
    <row r="5" spans="1:8" x14ac:dyDescent="0.25">
      <c r="A5" s="297"/>
      <c r="B5" s="25"/>
      <c r="C5" s="299">
        <f>D8/D6</f>
        <v>0.25</v>
      </c>
      <c r="D5" s="299"/>
      <c r="E5" s="299"/>
      <c r="F5" s="299"/>
      <c r="G5" s="299"/>
    </row>
    <row r="6" spans="1:8" ht="15.75" x14ac:dyDescent="0.25">
      <c r="A6" s="297"/>
      <c r="B6" s="25"/>
      <c r="C6" s="16" t="s">
        <v>92</v>
      </c>
      <c r="D6" s="293">
        <f>COUNTA(Tabla7345[ACTIVIDAD])</f>
        <v>12</v>
      </c>
      <c r="E6" s="293"/>
      <c r="F6" s="293"/>
      <c r="G6" s="293"/>
      <c r="H6">
        <f>VALUE(D6)</f>
        <v>12</v>
      </c>
    </row>
    <row r="7" spans="1:8" x14ac:dyDescent="0.25">
      <c r="A7" s="297"/>
      <c r="B7" s="303" t="s">
        <v>213</v>
      </c>
      <c r="C7" s="304"/>
      <c r="D7" s="304"/>
      <c r="E7" s="304"/>
      <c r="F7" s="304"/>
      <c r="G7" s="305"/>
    </row>
    <row r="8" spans="1:8" ht="15.75" x14ac:dyDescent="0.25">
      <c r="A8" s="297"/>
      <c r="B8" s="25"/>
      <c r="C8" s="16" t="s">
        <v>93</v>
      </c>
      <c r="D8" s="293">
        <f>SUM(Tabla7345[[#All],[CHECK]])</f>
        <v>3</v>
      </c>
      <c r="E8" s="293"/>
      <c r="F8" s="293"/>
      <c r="G8" s="293"/>
      <c r="H8">
        <f>VALUE(D8)</f>
        <v>3</v>
      </c>
    </row>
    <row r="9" spans="1:8" x14ac:dyDescent="0.25">
      <c r="A9" s="55" t="s">
        <v>94</v>
      </c>
      <c r="B9" s="26" t="s">
        <v>105</v>
      </c>
      <c r="C9" s="5" t="s">
        <v>95</v>
      </c>
      <c r="D9" s="5" t="s">
        <v>96</v>
      </c>
      <c r="E9" s="5" t="s">
        <v>97</v>
      </c>
      <c r="F9" s="18" t="s">
        <v>98</v>
      </c>
      <c r="G9" s="5" t="s">
        <v>99</v>
      </c>
    </row>
    <row r="10" spans="1:8" ht="30" x14ac:dyDescent="0.25">
      <c r="A10" s="28">
        <v>1</v>
      </c>
      <c r="B10" s="14" t="s">
        <v>270</v>
      </c>
      <c r="C10" s="30" t="s">
        <v>419</v>
      </c>
      <c r="D10" s="19" t="s">
        <v>103</v>
      </c>
      <c r="E10" s="107">
        <v>45098</v>
      </c>
      <c r="F10" s="20">
        <v>1</v>
      </c>
      <c r="G10" s="19"/>
    </row>
    <row r="11" spans="1:8" ht="15.75" x14ac:dyDescent="0.25">
      <c r="A11" s="20">
        <v>2</v>
      </c>
      <c r="B11" s="109"/>
      <c r="C11" s="19" t="s">
        <v>451</v>
      </c>
      <c r="D11" s="19"/>
      <c r="E11" s="19"/>
      <c r="F11" s="20">
        <v>0</v>
      </c>
      <c r="G11" s="19"/>
    </row>
    <row r="12" spans="1:8" ht="15.75" x14ac:dyDescent="0.25">
      <c r="A12" s="20">
        <v>3</v>
      </c>
      <c r="B12" s="109"/>
      <c r="C12" s="19" t="s">
        <v>206</v>
      </c>
      <c r="D12" s="19"/>
      <c r="E12" s="19"/>
      <c r="F12" s="20">
        <v>0</v>
      </c>
      <c r="G12" s="19"/>
    </row>
    <row r="13" spans="1:8" ht="15.75" x14ac:dyDescent="0.25">
      <c r="A13" s="20">
        <v>4</v>
      </c>
      <c r="B13" s="109"/>
      <c r="C13" s="19" t="s">
        <v>424</v>
      </c>
      <c r="D13" s="19"/>
      <c r="E13" s="19"/>
      <c r="F13" s="20">
        <v>0</v>
      </c>
      <c r="G13" s="19"/>
    </row>
    <row r="14" spans="1:8" ht="15.75" x14ac:dyDescent="0.25">
      <c r="A14" s="20">
        <v>5</v>
      </c>
      <c r="B14" s="109"/>
      <c r="C14" s="134" t="s">
        <v>531</v>
      </c>
      <c r="D14" s="19"/>
      <c r="E14" s="19"/>
      <c r="F14" s="20"/>
      <c r="G14" s="19"/>
    </row>
    <row r="15" spans="1:8" ht="30" x14ac:dyDescent="0.25">
      <c r="A15" s="28">
        <v>6</v>
      </c>
      <c r="B15" s="51" t="s">
        <v>449</v>
      </c>
      <c r="C15" s="19" t="s">
        <v>452</v>
      </c>
      <c r="D15" s="19" t="s">
        <v>103</v>
      </c>
      <c r="E15" s="107">
        <v>45114</v>
      </c>
      <c r="F15" s="20">
        <v>1</v>
      </c>
      <c r="G15" s="19"/>
    </row>
    <row r="16" spans="1:8" ht="30" x14ac:dyDescent="0.25">
      <c r="A16" s="52">
        <v>7</v>
      </c>
      <c r="B16" s="51" t="s">
        <v>330</v>
      </c>
      <c r="C16" s="19" t="s">
        <v>452</v>
      </c>
      <c r="D16" s="56" t="s">
        <v>103</v>
      </c>
      <c r="E16" s="124">
        <v>45133</v>
      </c>
      <c r="F16" s="57">
        <v>1</v>
      </c>
      <c r="G16" s="56"/>
    </row>
    <row r="17" spans="1:7" ht="30" x14ac:dyDescent="0.25">
      <c r="A17" s="27">
        <v>8</v>
      </c>
      <c r="B17" s="51" t="s">
        <v>332</v>
      </c>
      <c r="C17" s="19" t="s">
        <v>454</v>
      </c>
      <c r="D17" s="53" t="s">
        <v>103</v>
      </c>
      <c r="E17" s="53"/>
      <c r="F17" s="54"/>
      <c r="G17" s="53"/>
    </row>
    <row r="18" spans="1:7" ht="15.75" x14ac:dyDescent="0.25">
      <c r="A18" s="20">
        <v>9</v>
      </c>
      <c r="B18" s="114"/>
      <c r="C18" s="19" t="s">
        <v>453</v>
      </c>
      <c r="D18" s="19"/>
      <c r="E18" s="19"/>
      <c r="F18" s="20"/>
      <c r="G18" s="19"/>
    </row>
    <row r="19" spans="1:7" ht="15.75" x14ac:dyDescent="0.25">
      <c r="A19" s="20">
        <v>10</v>
      </c>
      <c r="B19" s="114"/>
      <c r="C19" s="19" t="s">
        <v>458</v>
      </c>
      <c r="D19" s="19"/>
      <c r="E19" s="19"/>
      <c r="F19" s="20"/>
      <c r="G19" s="19"/>
    </row>
    <row r="20" spans="1:7" ht="30" x14ac:dyDescent="0.25">
      <c r="A20" s="28">
        <v>11</v>
      </c>
      <c r="B20" s="50" t="s">
        <v>450</v>
      </c>
      <c r="C20" s="19" t="s">
        <v>456</v>
      </c>
      <c r="D20" s="19" t="s">
        <v>103</v>
      </c>
      <c r="E20" s="19"/>
      <c r="F20" s="20"/>
      <c r="G20" s="19"/>
    </row>
    <row r="21" spans="1:7" ht="15.75" x14ac:dyDescent="0.25">
      <c r="A21" s="110">
        <v>12</v>
      </c>
      <c r="B21" s="109"/>
      <c r="C21" s="21" t="s">
        <v>459</v>
      </c>
      <c r="D21" s="21"/>
      <c r="E21" s="21"/>
      <c r="F21" s="110"/>
      <c r="G21" s="21"/>
    </row>
    <row r="22" spans="1:7" ht="16.5" thickBot="1" x14ac:dyDescent="0.3">
      <c r="A22" s="115"/>
      <c r="B22" s="109"/>
      <c r="C22" s="116"/>
      <c r="D22" s="116"/>
      <c r="E22" s="116"/>
      <c r="F22" s="117"/>
      <c r="G22" s="118"/>
    </row>
    <row r="23" spans="1:7" ht="75.75" thickBot="1" x14ac:dyDescent="0.3">
      <c r="F23" s="22" t="s">
        <v>100</v>
      </c>
      <c r="G23" s="23" t="s">
        <v>101</v>
      </c>
    </row>
  </sheetData>
  <mergeCells count="8">
    <mergeCell ref="A2:G2"/>
    <mergeCell ref="A3:G3"/>
    <mergeCell ref="A4:A8"/>
    <mergeCell ref="C4:G4"/>
    <mergeCell ref="C5:G5"/>
    <mergeCell ref="D6:G6"/>
    <mergeCell ref="B7:G7"/>
    <mergeCell ref="D8:G8"/>
  </mergeCells>
  <conditionalFormatting sqref="C5">
    <cfRule type="dataBar" priority="25">
      <dataBar>
        <cfvo type="num" val="0"/>
        <cfvo type="num" val="1"/>
        <color rgb="FFFFB628"/>
      </dataBar>
      <extLst>
        <ext xmlns:x14="http://schemas.microsoft.com/office/spreadsheetml/2009/9/main" uri="{B025F937-C7B1-47D3-B67F-A62EFF666E3E}">
          <x14:id>{A40749DE-4C41-4C6D-9861-9BE8F722A153}</x14:id>
        </ext>
      </extLst>
    </cfRule>
  </conditionalFormatting>
  <conditionalFormatting sqref="C10:C14">
    <cfRule type="expression" dxfId="36" priority="1">
      <formula>$F10=1</formula>
    </cfRule>
    <cfRule type="expression" dxfId="35" priority="2">
      <formula>$C10=1</formula>
    </cfRule>
    <cfRule type="expression" dxfId="34" priority="3">
      <formula>$C10=1</formula>
    </cfRule>
  </conditionalFormatting>
  <conditionalFormatting sqref="C15:C22">
    <cfRule type="expression" dxfId="33" priority="26">
      <formula>$F15=1</formula>
    </cfRule>
    <cfRule type="expression" dxfId="32" priority="27">
      <formula>$C15=1</formula>
    </cfRule>
    <cfRule type="expression" dxfId="31" priority="28">
      <formula>$C15=1</formula>
    </cfRule>
  </conditionalFormatting>
  <conditionalFormatting sqref="F10:F22">
    <cfRule type="iconSet" priority="29">
      <iconSet iconSet="3Symbols2" showValue="0">
        <cfvo type="percent" val="0"/>
        <cfvo type="num" val="0"/>
        <cfvo type="num" val="1"/>
      </iconSet>
    </cfRule>
  </conditionalFormatting>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A40749DE-4C41-4C6D-9861-9BE8F722A153}">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C5</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C1036-B6AC-497B-A44F-1C31B5CCBF27}">
  <dimension ref="A2:H18"/>
  <sheetViews>
    <sheetView topLeftCell="A6" workbookViewId="0">
      <selection activeCell="H19" sqref="H19"/>
    </sheetView>
  </sheetViews>
  <sheetFormatPr baseColWidth="10" defaultRowHeight="15" x14ac:dyDescent="0.25"/>
  <cols>
    <col min="2" max="2" width="24.28515625" customWidth="1"/>
    <col min="3" max="3" width="44.42578125" customWidth="1"/>
    <col min="4" max="4" width="25.5703125" customWidth="1"/>
    <col min="5" max="5" width="20" customWidth="1"/>
  </cols>
  <sheetData>
    <row r="2" spans="1:8" ht="91.5" customHeight="1" x14ac:dyDescent="0.25">
      <c r="A2" s="293"/>
      <c r="B2" s="293"/>
      <c r="C2" s="293"/>
      <c r="D2" s="293"/>
      <c r="E2" s="293"/>
      <c r="F2" s="293"/>
      <c r="G2" s="293"/>
    </row>
    <row r="3" spans="1:8" x14ac:dyDescent="0.25">
      <c r="A3" s="294" t="s">
        <v>460</v>
      </c>
      <c r="B3" s="295"/>
      <c r="C3" s="295"/>
      <c r="D3" s="295"/>
      <c r="E3" s="295"/>
      <c r="F3" s="295"/>
      <c r="G3" s="296"/>
    </row>
    <row r="4" spans="1:8" ht="15.75" x14ac:dyDescent="0.25">
      <c r="A4" s="297" t="s">
        <v>90</v>
      </c>
      <c r="B4" s="25"/>
      <c r="C4" s="298" t="s">
        <v>91</v>
      </c>
      <c r="D4" s="298"/>
      <c r="E4" s="298"/>
      <c r="F4" s="298"/>
      <c r="G4" s="298"/>
    </row>
    <row r="5" spans="1:8" x14ac:dyDescent="0.25">
      <c r="A5" s="297"/>
      <c r="B5" s="25"/>
      <c r="C5" s="299">
        <f>D8/D6</f>
        <v>0.2</v>
      </c>
      <c r="D5" s="299"/>
      <c r="E5" s="299"/>
      <c r="F5" s="299"/>
      <c r="G5" s="299"/>
    </row>
    <row r="6" spans="1:8" ht="15.75" x14ac:dyDescent="0.25">
      <c r="A6" s="297"/>
      <c r="B6" s="25"/>
      <c r="C6" s="16" t="s">
        <v>92</v>
      </c>
      <c r="D6" s="293">
        <f>COUNTA(Tabla73456[ACTIVIDAD])</f>
        <v>5</v>
      </c>
      <c r="E6" s="293"/>
      <c r="F6" s="293"/>
      <c r="G6" s="293"/>
      <c r="H6">
        <f>VALUE(D6)</f>
        <v>5</v>
      </c>
    </row>
    <row r="7" spans="1:8" x14ac:dyDescent="0.25">
      <c r="A7" s="297"/>
      <c r="B7" s="303" t="s">
        <v>212</v>
      </c>
      <c r="C7" s="304"/>
      <c r="D7" s="304"/>
      <c r="E7" s="304"/>
      <c r="F7" s="304"/>
      <c r="G7" s="305"/>
    </row>
    <row r="8" spans="1:8" ht="15.75" x14ac:dyDescent="0.25">
      <c r="A8" s="297"/>
      <c r="B8" s="25"/>
      <c r="C8" s="16" t="s">
        <v>93</v>
      </c>
      <c r="D8" s="293">
        <f>SUM(Tabla73456[[#All],[CHECK]])</f>
        <v>1</v>
      </c>
      <c r="E8" s="293"/>
      <c r="F8" s="293"/>
      <c r="G8" s="293"/>
      <c r="H8">
        <f>VALUE(D8)</f>
        <v>1</v>
      </c>
    </row>
    <row r="9" spans="1:8" x14ac:dyDescent="0.25">
      <c r="A9" s="55" t="s">
        <v>94</v>
      </c>
      <c r="B9" s="26" t="s">
        <v>105</v>
      </c>
      <c r="C9" s="5" t="s">
        <v>95</v>
      </c>
      <c r="D9" s="5" t="s">
        <v>96</v>
      </c>
      <c r="E9" s="5" t="s">
        <v>97</v>
      </c>
      <c r="F9" s="18" t="s">
        <v>98</v>
      </c>
      <c r="G9" s="5" t="s">
        <v>99</v>
      </c>
    </row>
    <row r="10" spans="1:8" ht="30" x14ac:dyDescent="0.25">
      <c r="A10" s="28">
        <v>1</v>
      </c>
      <c r="B10" s="14" t="s">
        <v>270</v>
      </c>
      <c r="C10" s="30" t="s">
        <v>419</v>
      </c>
      <c r="D10" s="19" t="s">
        <v>103</v>
      </c>
      <c r="E10" s="107">
        <v>45153</v>
      </c>
      <c r="F10" s="20">
        <v>1</v>
      </c>
      <c r="G10" s="19"/>
    </row>
    <row r="11" spans="1:8" ht="15.75" x14ac:dyDescent="0.25">
      <c r="A11" s="28">
        <v>2</v>
      </c>
      <c r="B11" s="51"/>
      <c r="C11" s="19" t="s">
        <v>206</v>
      </c>
      <c r="D11" s="19" t="s">
        <v>103</v>
      </c>
      <c r="E11" s="19"/>
      <c r="F11" s="20"/>
      <c r="G11" s="19"/>
    </row>
    <row r="12" spans="1:8" ht="15.75" x14ac:dyDescent="0.25">
      <c r="A12" s="28">
        <v>3</v>
      </c>
      <c r="B12" s="58"/>
      <c r="C12" s="134" t="s">
        <v>531</v>
      </c>
      <c r="D12" s="19" t="s">
        <v>103</v>
      </c>
      <c r="E12" s="19"/>
      <c r="F12" s="20"/>
      <c r="G12" s="19"/>
    </row>
    <row r="13" spans="1:8" ht="30" x14ac:dyDescent="0.25">
      <c r="A13" s="27">
        <v>4</v>
      </c>
      <c r="B13" s="51" t="s">
        <v>449</v>
      </c>
      <c r="C13" s="19" t="s">
        <v>452</v>
      </c>
      <c r="D13" s="53" t="s">
        <v>103</v>
      </c>
      <c r="E13" s="53"/>
      <c r="F13" s="54"/>
      <c r="G13" s="53"/>
    </row>
    <row r="14" spans="1:8" ht="15.75" x14ac:dyDescent="0.25">
      <c r="A14" s="28">
        <v>5</v>
      </c>
      <c r="B14" s="50" t="s">
        <v>461</v>
      </c>
      <c r="C14" s="19" t="s">
        <v>452</v>
      </c>
      <c r="D14" s="19" t="s">
        <v>103</v>
      </c>
      <c r="E14" s="19"/>
      <c r="F14" s="20"/>
      <c r="G14" s="19"/>
    </row>
    <row r="15" spans="1:8" ht="15.75" x14ac:dyDescent="0.25">
      <c r="A15" s="20">
        <v>6</v>
      </c>
      <c r="B15" s="50" t="s">
        <v>462</v>
      </c>
      <c r="C15" s="19" t="s">
        <v>453</v>
      </c>
      <c r="D15" s="19"/>
      <c r="E15" s="19"/>
      <c r="F15" s="20"/>
      <c r="G15" s="19"/>
    </row>
    <row r="16" spans="1:8" ht="15.75" x14ac:dyDescent="0.25">
      <c r="A16" s="121">
        <v>7</v>
      </c>
      <c r="B16" s="4"/>
      <c r="C16" s="19" t="s">
        <v>458</v>
      </c>
      <c r="D16" s="4"/>
      <c r="E16" s="4"/>
      <c r="F16" s="4"/>
      <c r="G16" s="4"/>
    </row>
    <row r="17" spans="1:7" ht="15.75" x14ac:dyDescent="0.25">
      <c r="A17" s="121">
        <v>9</v>
      </c>
      <c r="B17" s="4"/>
      <c r="C17" s="19" t="s">
        <v>459</v>
      </c>
      <c r="D17" s="4"/>
      <c r="E17" s="4"/>
      <c r="F17" s="4"/>
      <c r="G17" s="4"/>
    </row>
    <row r="18" spans="1:7" ht="75.75" thickBot="1" x14ac:dyDescent="0.3">
      <c r="F18" s="119" t="s">
        <v>100</v>
      </c>
      <c r="G18" s="120" t="s">
        <v>101</v>
      </c>
    </row>
  </sheetData>
  <mergeCells count="8">
    <mergeCell ref="A2:G2"/>
    <mergeCell ref="A3:G3"/>
    <mergeCell ref="A4:A8"/>
    <mergeCell ref="C4:G4"/>
    <mergeCell ref="C5:G5"/>
    <mergeCell ref="D6:G6"/>
    <mergeCell ref="B7:G7"/>
    <mergeCell ref="D8:G8"/>
  </mergeCells>
  <conditionalFormatting sqref="C5">
    <cfRule type="dataBar" priority="24">
      <dataBar>
        <cfvo type="num" val="0"/>
        <cfvo type="num" val="1"/>
        <color rgb="FFFFB628"/>
      </dataBar>
      <extLst>
        <ext xmlns:x14="http://schemas.microsoft.com/office/spreadsheetml/2009/9/main" uri="{B025F937-C7B1-47D3-B67F-A62EFF666E3E}">
          <x14:id>{CC59FA74-2425-45FE-A04B-7A19F92BD949}</x14:id>
        </ext>
      </extLst>
    </cfRule>
  </conditionalFormatting>
  <conditionalFormatting sqref="C10:C12">
    <cfRule type="expression" dxfId="30" priority="1">
      <formula>$F10=1</formula>
    </cfRule>
    <cfRule type="expression" dxfId="29" priority="2">
      <formula>$C10=1</formula>
    </cfRule>
    <cfRule type="expression" dxfId="28" priority="3">
      <formula>$C10=1</formula>
    </cfRule>
  </conditionalFormatting>
  <conditionalFormatting sqref="C13:C15 C17">
    <cfRule type="expression" dxfId="27" priority="25">
      <formula>$F13=1</formula>
    </cfRule>
  </conditionalFormatting>
  <conditionalFormatting sqref="C13:C17">
    <cfRule type="expression" dxfId="26" priority="26">
      <formula>$C13=1</formula>
    </cfRule>
    <cfRule type="expression" dxfId="25" priority="27">
      <formula>$C13=1</formula>
    </cfRule>
  </conditionalFormatting>
  <conditionalFormatting sqref="C16">
    <cfRule type="expression" dxfId="24" priority="29">
      <formula>$F18=1</formula>
    </cfRule>
  </conditionalFormatting>
  <conditionalFormatting sqref="F10:F15">
    <cfRule type="iconSet" priority="28">
      <iconSet iconSet="3Symbols2" showValue="0">
        <cfvo type="percent" val="0"/>
        <cfvo type="num" val="0"/>
        <cfvo type="num" val="1"/>
      </iconSet>
    </cfRule>
  </conditionalFormatting>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CC59FA74-2425-45FE-A04B-7A19F92BD949}">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C5</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E7B06-1F8E-4146-87F7-C19F2B9624CF}">
  <dimension ref="A2:I21"/>
  <sheetViews>
    <sheetView topLeftCell="A2" workbookViewId="0">
      <selection activeCell="F13" sqref="F13"/>
    </sheetView>
  </sheetViews>
  <sheetFormatPr baseColWidth="10" defaultRowHeight="15" x14ac:dyDescent="0.25"/>
  <cols>
    <col min="2" max="2" width="24.7109375" customWidth="1"/>
    <col min="3" max="3" width="46.85546875" customWidth="1"/>
    <col min="4" max="4" width="16.28515625" customWidth="1"/>
    <col min="5" max="5" width="11.85546875" bestFit="1" customWidth="1"/>
    <col min="7" max="7" width="15" customWidth="1"/>
  </cols>
  <sheetData>
    <row r="2" spans="1:9" ht="91.5" customHeight="1" x14ac:dyDescent="0.25">
      <c r="A2" s="293"/>
      <c r="B2" s="293"/>
      <c r="C2" s="293"/>
      <c r="D2" s="293"/>
      <c r="E2" s="293"/>
      <c r="F2" s="293"/>
      <c r="G2" s="293"/>
    </row>
    <row r="3" spans="1:9" x14ac:dyDescent="0.25">
      <c r="A3" s="294" t="s">
        <v>342</v>
      </c>
      <c r="B3" s="295"/>
      <c r="C3" s="295"/>
      <c r="D3" s="295"/>
      <c r="E3" s="295"/>
      <c r="F3" s="295"/>
      <c r="G3" s="296"/>
    </row>
    <row r="4" spans="1:9" ht="15.75" x14ac:dyDescent="0.25">
      <c r="A4" s="297" t="s">
        <v>90</v>
      </c>
      <c r="B4" s="25"/>
      <c r="C4" s="298" t="s">
        <v>91</v>
      </c>
      <c r="D4" s="298"/>
      <c r="E4" s="298"/>
      <c r="F4" s="298"/>
      <c r="G4" s="298"/>
    </row>
    <row r="5" spans="1:9" x14ac:dyDescent="0.25">
      <c r="A5" s="297"/>
      <c r="B5" s="25"/>
      <c r="C5" s="299">
        <f>D8/D6</f>
        <v>0.27272727272727271</v>
      </c>
      <c r="D5" s="299"/>
      <c r="E5" s="299"/>
      <c r="F5" s="299"/>
      <c r="G5" s="299"/>
    </row>
    <row r="6" spans="1:9" ht="15.75" x14ac:dyDescent="0.25">
      <c r="A6" s="297"/>
      <c r="B6" s="25"/>
      <c r="C6" s="16" t="s">
        <v>92</v>
      </c>
      <c r="D6" s="293">
        <f>COUNTA(Tabla737[ACTIVIDAD])</f>
        <v>11</v>
      </c>
      <c r="E6" s="293"/>
      <c r="F6" s="293"/>
      <c r="G6" s="293"/>
      <c r="H6">
        <f>VALUE(D6)</f>
        <v>11</v>
      </c>
    </row>
    <row r="7" spans="1:9" x14ac:dyDescent="0.25">
      <c r="A7" s="297"/>
      <c r="B7" s="303" t="s">
        <v>205</v>
      </c>
      <c r="C7" s="304"/>
      <c r="D7" s="304"/>
      <c r="E7" s="304"/>
      <c r="F7" s="304"/>
      <c r="G7" s="305"/>
    </row>
    <row r="8" spans="1:9" ht="15.75" x14ac:dyDescent="0.25">
      <c r="A8" s="297"/>
      <c r="B8" s="25"/>
      <c r="C8" s="16" t="s">
        <v>93</v>
      </c>
      <c r="D8" s="293">
        <f>SUM(Tabla737[[#All],[CHECK]])</f>
        <v>3</v>
      </c>
      <c r="E8" s="293"/>
      <c r="F8" s="293"/>
      <c r="G8" s="293"/>
      <c r="H8">
        <f>VALUE(D8)</f>
        <v>3</v>
      </c>
    </row>
    <row r="9" spans="1:9" ht="15.75" thickBot="1" x14ac:dyDescent="0.3">
      <c r="A9" s="17" t="s">
        <v>94</v>
      </c>
      <c r="B9" s="26" t="s">
        <v>105</v>
      </c>
      <c r="C9" s="5" t="s">
        <v>95</v>
      </c>
      <c r="D9" s="5" t="s">
        <v>96</v>
      </c>
      <c r="E9" s="5" t="s">
        <v>97</v>
      </c>
      <c r="F9" s="18" t="s">
        <v>98</v>
      </c>
      <c r="G9" s="5" t="s">
        <v>99</v>
      </c>
      <c r="H9" s="108" t="s">
        <v>418</v>
      </c>
      <c r="I9" s="108" t="s">
        <v>426</v>
      </c>
    </row>
    <row r="10" spans="1:9" ht="15.75" x14ac:dyDescent="0.25">
      <c r="A10" s="27">
        <v>1</v>
      </c>
      <c r="B10" s="14" t="s">
        <v>270</v>
      </c>
      <c r="C10" s="30" t="s">
        <v>419</v>
      </c>
      <c r="D10" s="19" t="s">
        <v>103</v>
      </c>
      <c r="E10" s="107">
        <v>45155</v>
      </c>
      <c r="F10" s="20">
        <v>1</v>
      </c>
      <c r="G10" s="19"/>
      <c r="H10" s="53"/>
      <c r="I10" s="53"/>
    </row>
    <row r="11" spans="1:9" ht="15.75" x14ac:dyDescent="0.25">
      <c r="A11" s="27">
        <v>2</v>
      </c>
      <c r="B11" s="38"/>
      <c r="C11" s="30" t="s">
        <v>455</v>
      </c>
      <c r="D11" s="19"/>
      <c r="E11" s="107"/>
      <c r="F11" s="20">
        <v>1</v>
      </c>
      <c r="G11" s="19"/>
      <c r="H11" s="19"/>
      <c r="I11" s="19"/>
    </row>
    <row r="12" spans="1:9" ht="15.75" x14ac:dyDescent="0.25">
      <c r="A12" s="27"/>
      <c r="B12" s="109"/>
      <c r="C12" s="122" t="s">
        <v>688</v>
      </c>
      <c r="D12" s="19"/>
      <c r="E12" s="107">
        <v>45162</v>
      </c>
      <c r="F12" s="20">
        <v>1</v>
      </c>
      <c r="G12" s="19"/>
      <c r="H12" s="19"/>
      <c r="I12" s="19"/>
    </row>
    <row r="13" spans="1:9" ht="15.75" x14ac:dyDescent="0.25">
      <c r="A13" s="27">
        <v>3</v>
      </c>
      <c r="B13" s="109"/>
      <c r="C13" s="122" t="s">
        <v>424</v>
      </c>
      <c r="D13" s="19"/>
      <c r="E13" s="107">
        <v>45166</v>
      </c>
      <c r="F13" s="20"/>
      <c r="G13" s="19"/>
      <c r="H13" s="19"/>
      <c r="I13" s="19"/>
    </row>
    <row r="14" spans="1:9" ht="15.75" x14ac:dyDescent="0.25">
      <c r="A14" s="27">
        <v>4</v>
      </c>
      <c r="B14" s="109"/>
      <c r="C14" s="122" t="s">
        <v>532</v>
      </c>
      <c r="D14" s="19"/>
      <c r="E14" s="107">
        <v>45155</v>
      </c>
      <c r="F14" s="20"/>
      <c r="G14" s="19"/>
      <c r="H14" s="19"/>
      <c r="I14" s="19"/>
    </row>
    <row r="15" spans="1:9" ht="15.75" x14ac:dyDescent="0.25">
      <c r="A15" s="27">
        <v>5</v>
      </c>
      <c r="B15" s="109"/>
      <c r="C15" s="134" t="s">
        <v>531</v>
      </c>
      <c r="D15" s="19"/>
      <c r="E15" s="107">
        <v>45160</v>
      </c>
      <c r="F15" s="20"/>
      <c r="G15" s="19"/>
      <c r="H15" s="19"/>
      <c r="I15" s="19"/>
    </row>
    <row r="16" spans="1:9" ht="30" x14ac:dyDescent="0.25">
      <c r="A16" s="27">
        <v>6</v>
      </c>
      <c r="B16" s="51" t="s">
        <v>449</v>
      </c>
      <c r="C16" s="30" t="s">
        <v>452</v>
      </c>
      <c r="D16" s="19"/>
      <c r="E16" s="19"/>
      <c r="F16" s="20"/>
      <c r="G16" s="19"/>
      <c r="H16" s="19"/>
      <c r="I16" s="19"/>
    </row>
    <row r="17" spans="1:9" ht="15.75" x14ac:dyDescent="0.25">
      <c r="A17" s="27">
        <v>7</v>
      </c>
      <c r="B17" s="50" t="s">
        <v>463</v>
      </c>
      <c r="C17" s="30" t="s">
        <v>452</v>
      </c>
      <c r="D17" s="19" t="s">
        <v>103</v>
      </c>
      <c r="E17" s="107"/>
      <c r="F17" s="20"/>
      <c r="G17" s="19"/>
      <c r="H17" s="19"/>
      <c r="I17" s="19"/>
    </row>
    <row r="18" spans="1:9" ht="15.75" x14ac:dyDescent="0.25">
      <c r="A18" s="27">
        <v>8</v>
      </c>
      <c r="B18" s="50" t="s">
        <v>464</v>
      </c>
      <c r="C18" s="19" t="s">
        <v>453</v>
      </c>
      <c r="D18" s="19"/>
      <c r="E18" s="19"/>
      <c r="F18" s="20"/>
      <c r="G18" s="19"/>
      <c r="H18" s="19"/>
      <c r="I18" s="19"/>
    </row>
    <row r="19" spans="1:9" ht="15.75" x14ac:dyDescent="0.25">
      <c r="A19" s="20">
        <v>9</v>
      </c>
      <c r="B19" s="38"/>
      <c r="C19" s="19" t="s">
        <v>458</v>
      </c>
      <c r="D19" s="19"/>
      <c r="E19" s="107"/>
      <c r="F19" s="20"/>
      <c r="G19" s="19"/>
      <c r="H19" s="19"/>
      <c r="I19" s="19"/>
    </row>
    <row r="20" spans="1:9" ht="16.5" thickBot="1" x14ac:dyDescent="0.3">
      <c r="A20" s="20">
        <v>10</v>
      </c>
      <c r="B20" s="38"/>
      <c r="C20" s="19" t="s">
        <v>459</v>
      </c>
      <c r="D20" s="19"/>
      <c r="E20" s="19"/>
      <c r="F20" s="20"/>
      <c r="G20" s="19"/>
      <c r="H20" s="19"/>
      <c r="I20" s="19"/>
    </row>
    <row r="21" spans="1:9" ht="60.75" thickBot="1" x14ac:dyDescent="0.3">
      <c r="F21" s="22" t="s">
        <v>100</v>
      </c>
      <c r="G21" s="23" t="s">
        <v>101</v>
      </c>
    </row>
  </sheetData>
  <mergeCells count="8">
    <mergeCell ref="A2:G2"/>
    <mergeCell ref="A3:G3"/>
    <mergeCell ref="A4:A8"/>
    <mergeCell ref="C4:G4"/>
    <mergeCell ref="C5:G5"/>
    <mergeCell ref="D6:G6"/>
    <mergeCell ref="B7:G7"/>
    <mergeCell ref="D8:G8"/>
  </mergeCells>
  <conditionalFormatting sqref="C5">
    <cfRule type="dataBar" priority="23">
      <dataBar>
        <cfvo type="num" val="0"/>
        <cfvo type="num" val="1"/>
        <color rgb="FFFFB628"/>
      </dataBar>
      <extLst>
        <ext xmlns:x14="http://schemas.microsoft.com/office/spreadsheetml/2009/9/main" uri="{B025F937-C7B1-47D3-B67F-A62EFF666E3E}">
          <x14:id>{7ACFE925-D44B-4AEB-8CB1-C3E96D5BD89C}</x14:id>
        </ext>
      </extLst>
    </cfRule>
  </conditionalFormatting>
  <conditionalFormatting sqref="C10:C18">
    <cfRule type="expression" dxfId="23" priority="1">
      <formula>$F10=1</formula>
    </cfRule>
  </conditionalFormatting>
  <conditionalFormatting sqref="C10:C20">
    <cfRule type="expression" dxfId="22" priority="2">
      <formula>$C10=1</formula>
    </cfRule>
    <cfRule type="expression" dxfId="21" priority="3">
      <formula>$C10=1</formula>
    </cfRule>
  </conditionalFormatting>
  <conditionalFormatting sqref="C19">
    <cfRule type="expression" dxfId="20" priority="28">
      <formula>#REF!=1</formula>
    </cfRule>
  </conditionalFormatting>
  <conditionalFormatting sqref="C20">
    <cfRule type="expression" dxfId="19" priority="20">
      <formula>$F20=1</formula>
    </cfRule>
  </conditionalFormatting>
  <conditionalFormatting sqref="F10:F20">
    <cfRule type="iconSet" priority="27">
      <iconSet iconSet="3Symbols2" showValue="0">
        <cfvo type="percent" val="0"/>
        <cfvo type="num" val="0"/>
        <cfvo type="num" val="1"/>
      </iconSet>
    </cfRule>
  </conditionalFormatting>
  <hyperlinks>
    <hyperlink ref="C10" r:id="rId1" display="Piezas de inscripción" xr:uid="{99FB3ADB-8E6F-4256-9E37-71D4E8787E04}"/>
  </hyperlinks>
  <pageMargins left="0.7" right="0.7" top="0.75" bottom="0.75" header="0.3" footer="0.3"/>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7ACFE925-D44B-4AEB-8CB1-C3E96D5BD89C}">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C5</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9E7FC-4614-4651-8A61-A3B24144B9EB}">
  <dimension ref="A1:I18"/>
  <sheetViews>
    <sheetView workbookViewId="0">
      <selection activeCell="D16" sqref="D16"/>
    </sheetView>
  </sheetViews>
  <sheetFormatPr baseColWidth="10" defaultRowHeight="15" x14ac:dyDescent="0.25"/>
  <cols>
    <col min="2" max="2" width="20.140625" customWidth="1"/>
    <col min="3" max="3" width="44.7109375" customWidth="1"/>
    <col min="4" max="4" width="21" customWidth="1"/>
    <col min="5" max="5" width="15.5703125" customWidth="1"/>
  </cols>
  <sheetData>
    <row r="1" spans="1:9" ht="75" customHeight="1" x14ac:dyDescent="0.25">
      <c r="A1" s="293"/>
      <c r="B1" s="293"/>
      <c r="C1" s="293"/>
      <c r="D1" s="293"/>
      <c r="E1" s="293"/>
      <c r="F1" s="293"/>
      <c r="G1" s="293"/>
    </row>
    <row r="2" spans="1:9" x14ac:dyDescent="0.25">
      <c r="A2" s="294" t="s">
        <v>351</v>
      </c>
      <c r="B2" s="295"/>
      <c r="C2" s="295"/>
      <c r="D2" s="295"/>
      <c r="E2" s="295"/>
      <c r="F2" s="295"/>
      <c r="G2" s="296"/>
    </row>
    <row r="3" spans="1:9" ht="15.75" x14ac:dyDescent="0.25">
      <c r="A3" s="297" t="s">
        <v>90</v>
      </c>
      <c r="B3" s="25"/>
      <c r="C3" s="298" t="s">
        <v>91</v>
      </c>
      <c r="D3" s="298"/>
      <c r="E3" s="298"/>
      <c r="F3" s="298"/>
      <c r="G3" s="298"/>
    </row>
    <row r="4" spans="1:9" x14ac:dyDescent="0.25">
      <c r="A4" s="297"/>
      <c r="B4" s="25"/>
      <c r="C4" s="299">
        <f>D7/D5</f>
        <v>0</v>
      </c>
      <c r="D4" s="299"/>
      <c r="E4" s="299"/>
      <c r="F4" s="299"/>
      <c r="G4" s="299"/>
    </row>
    <row r="5" spans="1:9" ht="15.75" x14ac:dyDescent="0.25">
      <c r="A5" s="297"/>
      <c r="B5" s="25"/>
      <c r="C5" s="16" t="s">
        <v>92</v>
      </c>
      <c r="D5" s="293">
        <f>COUNTA(Tabla7378[ACTIVIDAD])</f>
        <v>9</v>
      </c>
      <c r="E5" s="293"/>
      <c r="F5" s="293"/>
      <c r="G5" s="293"/>
      <c r="H5">
        <f>VALUE(D5)</f>
        <v>9</v>
      </c>
    </row>
    <row r="6" spans="1:9" x14ac:dyDescent="0.25">
      <c r="A6" s="297"/>
      <c r="B6" s="303" t="s">
        <v>205</v>
      </c>
      <c r="C6" s="304"/>
      <c r="D6" s="304"/>
      <c r="E6" s="304"/>
      <c r="F6" s="304"/>
      <c r="G6" s="305"/>
    </row>
    <row r="7" spans="1:9" ht="15.75" x14ac:dyDescent="0.25">
      <c r="A7" s="297"/>
      <c r="B7" s="25"/>
      <c r="C7" s="16" t="s">
        <v>93</v>
      </c>
      <c r="D7" s="293">
        <f>SUM(Tabla7378[[#All],[CHECK]])</f>
        <v>0</v>
      </c>
      <c r="E7" s="293"/>
      <c r="F7" s="293"/>
      <c r="G7" s="293"/>
      <c r="H7">
        <f>VALUE(D7)</f>
        <v>0</v>
      </c>
    </row>
    <row r="8" spans="1:9" ht="15.75" thickBot="1" x14ac:dyDescent="0.3">
      <c r="A8" s="17" t="s">
        <v>94</v>
      </c>
      <c r="B8" s="26" t="s">
        <v>105</v>
      </c>
      <c r="C8" s="5" t="s">
        <v>95</v>
      </c>
      <c r="D8" s="5" t="s">
        <v>96</v>
      </c>
      <c r="E8" s="5" t="s">
        <v>97</v>
      </c>
      <c r="F8" s="18" t="s">
        <v>98</v>
      </c>
      <c r="G8" s="5" t="s">
        <v>99</v>
      </c>
      <c r="H8" s="108" t="s">
        <v>418</v>
      </c>
      <c r="I8" s="108" t="s">
        <v>426</v>
      </c>
    </row>
    <row r="9" spans="1:9" ht="15.75" x14ac:dyDescent="0.25">
      <c r="A9" s="27">
        <v>1</v>
      </c>
      <c r="B9" s="14" t="s">
        <v>270</v>
      </c>
      <c r="C9" s="30" t="s">
        <v>419</v>
      </c>
      <c r="D9" s="19" t="s">
        <v>103</v>
      </c>
      <c r="E9" s="107">
        <v>45153</v>
      </c>
      <c r="F9" s="20"/>
      <c r="G9" s="19"/>
      <c r="H9" s="53" t="s">
        <v>417</v>
      </c>
      <c r="I9" s="53"/>
    </row>
    <row r="10" spans="1:9" ht="15.75" x14ac:dyDescent="0.25">
      <c r="A10" s="27">
        <v>2</v>
      </c>
      <c r="B10" s="38"/>
      <c r="C10" s="30" t="s">
        <v>455</v>
      </c>
      <c r="D10" s="19"/>
      <c r="E10" s="107"/>
      <c r="F10" s="20"/>
      <c r="G10" s="19"/>
      <c r="H10" s="19"/>
      <c r="I10" s="19"/>
    </row>
    <row r="11" spans="1:9" ht="15.75" x14ac:dyDescent="0.25">
      <c r="A11" s="27"/>
      <c r="B11" s="109"/>
      <c r="C11" s="122" t="s">
        <v>424</v>
      </c>
      <c r="D11" s="19"/>
      <c r="E11" s="107"/>
      <c r="F11" s="20"/>
      <c r="G11" s="19"/>
      <c r="H11" s="19"/>
      <c r="I11" s="19"/>
    </row>
    <row r="12" spans="1:9" ht="15.75" x14ac:dyDescent="0.25">
      <c r="A12" s="27"/>
      <c r="B12" s="109"/>
      <c r="C12" s="134" t="s">
        <v>531</v>
      </c>
      <c r="D12" s="19"/>
      <c r="E12" s="107"/>
      <c r="F12" s="20"/>
      <c r="G12" s="19"/>
      <c r="H12" s="19"/>
      <c r="I12" s="19"/>
    </row>
    <row r="13" spans="1:9" ht="30" x14ac:dyDescent="0.25">
      <c r="A13" s="27">
        <v>3</v>
      </c>
      <c r="B13" s="51" t="s">
        <v>449</v>
      </c>
      <c r="C13" s="30" t="s">
        <v>452</v>
      </c>
      <c r="D13" s="19"/>
      <c r="E13" s="19"/>
      <c r="F13" s="20"/>
      <c r="G13" s="19"/>
      <c r="H13" s="19"/>
      <c r="I13" s="19"/>
    </row>
    <row r="14" spans="1:9" ht="30" x14ac:dyDescent="0.25">
      <c r="A14" s="27">
        <v>4</v>
      </c>
      <c r="B14" s="50" t="s">
        <v>463</v>
      </c>
      <c r="C14" s="30" t="s">
        <v>452</v>
      </c>
      <c r="D14" s="19" t="s">
        <v>103</v>
      </c>
      <c r="E14" s="107"/>
      <c r="F14" s="20"/>
      <c r="G14" s="19"/>
      <c r="H14" s="19"/>
      <c r="I14" s="19"/>
    </row>
    <row r="15" spans="1:9" ht="60" x14ac:dyDescent="0.25">
      <c r="A15" s="27">
        <v>5</v>
      </c>
      <c r="B15" s="50" t="s">
        <v>468</v>
      </c>
      <c r="C15" s="19" t="s">
        <v>453</v>
      </c>
      <c r="D15" s="19"/>
      <c r="E15" s="19"/>
      <c r="F15" s="20"/>
      <c r="G15" s="19"/>
      <c r="H15" s="19"/>
      <c r="I15" s="19"/>
    </row>
    <row r="16" spans="1:9" ht="15.75" x14ac:dyDescent="0.25">
      <c r="A16" s="20">
        <v>6</v>
      </c>
      <c r="B16" s="38"/>
      <c r="C16" s="19" t="s">
        <v>458</v>
      </c>
      <c r="D16" s="19"/>
      <c r="E16" s="107"/>
      <c r="F16" s="20"/>
      <c r="G16" s="19"/>
      <c r="H16" s="19"/>
      <c r="I16" s="19"/>
    </row>
    <row r="17" spans="1:9" ht="16.5" thickBot="1" x14ac:dyDescent="0.3">
      <c r="A17" s="20">
        <v>7</v>
      </c>
      <c r="B17" s="38"/>
      <c r="C17" s="19" t="s">
        <v>459</v>
      </c>
      <c r="D17" s="19"/>
      <c r="E17" s="19"/>
      <c r="F17" s="20"/>
      <c r="G17" s="19"/>
      <c r="H17" s="19"/>
      <c r="I17" s="19"/>
    </row>
    <row r="18" spans="1:9" ht="75.75" thickBot="1" x14ac:dyDescent="0.3">
      <c r="F18" s="22" t="s">
        <v>100</v>
      </c>
      <c r="G18" s="23" t="s">
        <v>101</v>
      </c>
    </row>
  </sheetData>
  <mergeCells count="8">
    <mergeCell ref="A1:G1"/>
    <mergeCell ref="A2:G2"/>
    <mergeCell ref="A3:A7"/>
    <mergeCell ref="C3:G3"/>
    <mergeCell ref="C4:G4"/>
    <mergeCell ref="D5:G5"/>
    <mergeCell ref="B6:G6"/>
    <mergeCell ref="D7:G7"/>
  </mergeCells>
  <conditionalFormatting sqref="C4">
    <cfRule type="dataBar" priority="17">
      <dataBar>
        <cfvo type="num" val="0"/>
        <cfvo type="num" val="1"/>
        <color rgb="FFFFB628"/>
      </dataBar>
      <extLst>
        <ext xmlns:x14="http://schemas.microsoft.com/office/spreadsheetml/2009/9/main" uri="{B025F937-C7B1-47D3-B67F-A62EFF666E3E}">
          <x14:id>{3E69070E-6E88-495F-BAEB-4A5065CB94A1}</x14:id>
        </ext>
      </extLst>
    </cfRule>
  </conditionalFormatting>
  <conditionalFormatting sqref="C9:C15">
    <cfRule type="expression" dxfId="18" priority="1">
      <formula>$F9=1</formula>
    </cfRule>
  </conditionalFormatting>
  <conditionalFormatting sqref="C9:C17">
    <cfRule type="expression" dxfId="17" priority="2">
      <formula>$C9=1</formula>
    </cfRule>
    <cfRule type="expression" dxfId="16" priority="3">
      <formula>$C9=1</formula>
    </cfRule>
  </conditionalFormatting>
  <conditionalFormatting sqref="C16">
    <cfRule type="expression" dxfId="15" priority="19">
      <formula>#REF!=1</formula>
    </cfRule>
  </conditionalFormatting>
  <conditionalFormatting sqref="C17">
    <cfRule type="expression" dxfId="14" priority="14">
      <formula>$F17=1</formula>
    </cfRule>
  </conditionalFormatting>
  <conditionalFormatting sqref="F9:F17">
    <cfRule type="iconSet" priority="18">
      <iconSet iconSet="3Symbols2" showValue="0">
        <cfvo type="percent" val="0"/>
        <cfvo type="num" val="0"/>
        <cfvo type="num" val="1"/>
      </iconSet>
    </cfRule>
  </conditionalFormatting>
  <hyperlinks>
    <hyperlink ref="C9" r:id="rId1" display="Piezas de inscripción" xr:uid="{D3F67DC4-9E7B-48BA-8348-EB1888E3213A}"/>
  </hyperlinks>
  <pageMargins left="0.7" right="0.7" top="0.75" bottom="0.75" header="0.3" footer="0.3"/>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3E69070E-6E88-495F-BAEB-4A5065CB94A1}">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C4</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E25E4-FA00-40C0-AB83-2E27DE71894B}">
  <dimension ref="A2:I18"/>
  <sheetViews>
    <sheetView topLeftCell="A3" workbookViewId="0">
      <selection activeCell="K9" sqref="K9"/>
    </sheetView>
  </sheetViews>
  <sheetFormatPr baseColWidth="10" defaultRowHeight="15" x14ac:dyDescent="0.25"/>
  <cols>
    <col min="2" max="2" width="22.42578125" customWidth="1"/>
    <col min="3" max="3" width="44.7109375" bestFit="1" customWidth="1"/>
  </cols>
  <sheetData>
    <row r="2" spans="1:9" ht="75.75" customHeight="1" x14ac:dyDescent="0.25">
      <c r="A2" s="293"/>
      <c r="B2" s="293"/>
      <c r="C2" s="293"/>
      <c r="D2" s="293"/>
      <c r="E2" s="293"/>
      <c r="F2" s="293"/>
      <c r="G2" s="293"/>
    </row>
    <row r="3" spans="1:9" x14ac:dyDescent="0.25">
      <c r="A3" s="294" t="s">
        <v>211</v>
      </c>
      <c r="B3" s="295"/>
      <c r="C3" s="295"/>
      <c r="D3" s="295"/>
      <c r="E3" s="295"/>
      <c r="F3" s="295"/>
      <c r="G3" s="296"/>
    </row>
    <row r="4" spans="1:9" ht="15.75" x14ac:dyDescent="0.25">
      <c r="A4" s="297" t="s">
        <v>90</v>
      </c>
      <c r="B4" s="25"/>
      <c r="C4" s="298" t="s">
        <v>91</v>
      </c>
      <c r="D4" s="298"/>
      <c r="E4" s="298"/>
      <c r="F4" s="298"/>
      <c r="G4" s="298"/>
    </row>
    <row r="5" spans="1:9" x14ac:dyDescent="0.25">
      <c r="A5" s="297"/>
      <c r="B5" s="25"/>
      <c r="C5" s="299">
        <f>D8/D6</f>
        <v>0.125</v>
      </c>
      <c r="D5" s="299"/>
      <c r="E5" s="299"/>
      <c r="F5" s="299"/>
      <c r="G5" s="299"/>
    </row>
    <row r="6" spans="1:9" ht="15.75" x14ac:dyDescent="0.25">
      <c r="A6" s="297"/>
      <c r="B6" s="25"/>
      <c r="C6" s="16" t="s">
        <v>92</v>
      </c>
      <c r="D6" s="293">
        <f>COUNTA(Tabla73789[ACTIVIDAD])</f>
        <v>8</v>
      </c>
      <c r="E6" s="293"/>
      <c r="F6" s="293"/>
      <c r="G6" s="293"/>
      <c r="H6">
        <f>VALUE(D6)</f>
        <v>8</v>
      </c>
    </row>
    <row r="7" spans="1:9" x14ac:dyDescent="0.25">
      <c r="A7" s="297"/>
      <c r="B7" s="303" t="s">
        <v>205</v>
      </c>
      <c r="C7" s="304"/>
      <c r="D7" s="304"/>
      <c r="E7" s="304"/>
      <c r="F7" s="304"/>
      <c r="G7" s="305"/>
    </row>
    <row r="8" spans="1:9" ht="15.75" x14ac:dyDescent="0.25">
      <c r="A8" s="297"/>
      <c r="B8" s="25"/>
      <c r="C8" s="16" t="s">
        <v>93</v>
      </c>
      <c r="D8" s="293">
        <f>SUM(Tabla73789[[#All],[CHECK]])</f>
        <v>1</v>
      </c>
      <c r="E8" s="293"/>
      <c r="F8" s="293"/>
      <c r="G8" s="293"/>
      <c r="H8">
        <f>VALUE(D8)</f>
        <v>1</v>
      </c>
    </row>
    <row r="9" spans="1:9" ht="15.75" thickBot="1" x14ac:dyDescent="0.3">
      <c r="A9" s="17" t="s">
        <v>94</v>
      </c>
      <c r="B9" s="26" t="s">
        <v>105</v>
      </c>
      <c r="C9" s="5" t="s">
        <v>95</v>
      </c>
      <c r="D9" s="5" t="s">
        <v>96</v>
      </c>
      <c r="E9" s="5" t="s">
        <v>97</v>
      </c>
      <c r="F9" s="18" t="s">
        <v>98</v>
      </c>
      <c r="G9" s="5" t="s">
        <v>99</v>
      </c>
      <c r="H9" s="108" t="s">
        <v>418</v>
      </c>
      <c r="I9" s="108" t="s">
        <v>426</v>
      </c>
    </row>
    <row r="10" spans="1:9" ht="30" x14ac:dyDescent="0.25">
      <c r="A10" s="27">
        <v>1</v>
      </c>
      <c r="B10" s="14" t="s">
        <v>270</v>
      </c>
      <c r="C10" s="30" t="s">
        <v>419</v>
      </c>
      <c r="D10" s="19" t="s">
        <v>103</v>
      </c>
      <c r="E10" s="107"/>
      <c r="F10" s="20">
        <v>1</v>
      </c>
      <c r="G10" s="19"/>
      <c r="H10" s="53"/>
      <c r="I10" s="53"/>
    </row>
    <row r="11" spans="1:9" ht="15.75" x14ac:dyDescent="0.25">
      <c r="A11" s="27">
        <v>2</v>
      </c>
      <c r="B11" s="51"/>
      <c r="C11" s="19" t="s">
        <v>206</v>
      </c>
      <c r="D11" s="19" t="s">
        <v>103</v>
      </c>
      <c r="E11" s="19"/>
      <c r="F11" s="20"/>
      <c r="G11" s="19"/>
      <c r="H11" s="19"/>
      <c r="I11" s="19"/>
    </row>
    <row r="12" spans="1:9" ht="15.75" x14ac:dyDescent="0.25">
      <c r="A12" s="27">
        <v>3</v>
      </c>
      <c r="B12" s="58"/>
      <c r="C12" s="134" t="s">
        <v>531</v>
      </c>
      <c r="D12" s="19" t="s">
        <v>103</v>
      </c>
      <c r="E12" s="19"/>
      <c r="F12" s="20"/>
      <c r="G12" s="19"/>
      <c r="H12" s="19"/>
      <c r="I12" s="19"/>
    </row>
    <row r="13" spans="1:9" ht="30" x14ac:dyDescent="0.25">
      <c r="A13" s="27">
        <v>4</v>
      </c>
      <c r="B13" s="51" t="s">
        <v>449</v>
      </c>
      <c r="C13" s="19" t="s">
        <v>452</v>
      </c>
      <c r="D13" s="53" t="s">
        <v>103</v>
      </c>
      <c r="E13" s="53"/>
      <c r="F13" s="54"/>
      <c r="G13" s="53"/>
      <c r="H13" s="19"/>
      <c r="I13" s="19"/>
    </row>
    <row r="14" spans="1:9" ht="15.75" x14ac:dyDescent="0.25">
      <c r="A14" s="27">
        <v>5</v>
      </c>
      <c r="B14" s="50" t="s">
        <v>461</v>
      </c>
      <c r="C14" s="19" t="s">
        <v>452</v>
      </c>
      <c r="D14" s="19" t="s">
        <v>103</v>
      </c>
      <c r="E14" s="19"/>
      <c r="F14" s="20"/>
      <c r="G14" s="19"/>
      <c r="H14" s="19"/>
      <c r="I14" s="19"/>
    </row>
    <row r="15" spans="1:9" ht="30" x14ac:dyDescent="0.25">
      <c r="A15" s="27">
        <v>6</v>
      </c>
      <c r="B15" s="50" t="s">
        <v>462</v>
      </c>
      <c r="C15" s="19" t="s">
        <v>453</v>
      </c>
      <c r="D15" s="19"/>
      <c r="E15" s="19"/>
      <c r="F15" s="20"/>
      <c r="G15" s="19"/>
      <c r="H15" s="19"/>
      <c r="I15" s="19"/>
    </row>
    <row r="16" spans="1:9" ht="15.75" x14ac:dyDescent="0.25">
      <c r="A16" s="27">
        <v>7</v>
      </c>
      <c r="B16" s="4"/>
      <c r="C16" s="19" t="s">
        <v>458</v>
      </c>
      <c r="D16" s="4"/>
      <c r="E16" s="4"/>
      <c r="F16" s="4"/>
      <c r="G16" s="4"/>
      <c r="H16" s="19"/>
      <c r="I16" s="19"/>
    </row>
    <row r="17" spans="1:9" ht="16.5" thickBot="1" x14ac:dyDescent="0.3">
      <c r="A17" s="20">
        <v>8</v>
      </c>
      <c r="B17" s="4"/>
      <c r="C17" s="19" t="s">
        <v>459</v>
      </c>
      <c r="D17" s="4"/>
      <c r="E17" s="4"/>
      <c r="F17" s="4"/>
      <c r="G17" s="4"/>
      <c r="H17" s="19"/>
      <c r="I17" s="19"/>
    </row>
    <row r="18" spans="1:9" ht="75.75" thickBot="1" x14ac:dyDescent="0.3">
      <c r="F18" s="22" t="s">
        <v>100</v>
      </c>
      <c r="G18" s="23" t="s">
        <v>101</v>
      </c>
    </row>
  </sheetData>
  <mergeCells count="8">
    <mergeCell ref="A2:G2"/>
    <mergeCell ref="A3:G3"/>
    <mergeCell ref="A4:A8"/>
    <mergeCell ref="C4:G4"/>
    <mergeCell ref="C5:G5"/>
    <mergeCell ref="D6:G6"/>
    <mergeCell ref="B7:G7"/>
    <mergeCell ref="D8:G8"/>
  </mergeCells>
  <conditionalFormatting sqref="C5">
    <cfRule type="dataBar" priority="13">
      <dataBar>
        <cfvo type="num" val="0"/>
        <cfvo type="num" val="1"/>
        <color rgb="FFFFB628"/>
      </dataBar>
      <extLst>
        <ext xmlns:x14="http://schemas.microsoft.com/office/spreadsheetml/2009/9/main" uri="{B025F937-C7B1-47D3-B67F-A62EFF666E3E}">
          <x14:id>{7E3DF16D-6164-486A-83A9-4618BF3D174A}</x14:id>
        </ext>
      </extLst>
    </cfRule>
  </conditionalFormatting>
  <conditionalFormatting sqref="C10:C15">
    <cfRule type="expression" dxfId="13" priority="1">
      <formula>$F10=1</formula>
    </cfRule>
  </conditionalFormatting>
  <conditionalFormatting sqref="C10:C17">
    <cfRule type="expression" dxfId="12" priority="2">
      <formula>$C10=1</formula>
    </cfRule>
    <cfRule type="expression" dxfId="11" priority="3">
      <formula>$C10=1</formula>
    </cfRule>
  </conditionalFormatting>
  <conditionalFormatting sqref="C16">
    <cfRule type="expression" dxfId="10" priority="17">
      <formula>#REF!=1</formula>
    </cfRule>
  </conditionalFormatting>
  <conditionalFormatting sqref="C17">
    <cfRule type="expression" dxfId="9" priority="7">
      <formula>$F17=1</formula>
    </cfRule>
  </conditionalFormatting>
  <conditionalFormatting sqref="F10:F15">
    <cfRule type="iconSet" priority="10">
      <iconSet iconSet="3Symbols2" showValue="0">
        <cfvo type="percent" val="0"/>
        <cfvo type="num" val="0"/>
        <cfvo type="num" val="1"/>
      </iconSet>
    </cfRule>
  </conditionalFormatting>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E3DF16D-6164-486A-83A9-4618BF3D174A}">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C5</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B370B-04CF-4ADE-A9DF-E673350B5E25}">
  <dimension ref="A1:I22"/>
  <sheetViews>
    <sheetView workbookViewId="0">
      <selection activeCell="C12" sqref="C12"/>
    </sheetView>
  </sheetViews>
  <sheetFormatPr baseColWidth="10" defaultRowHeight="15" x14ac:dyDescent="0.25"/>
  <cols>
    <col min="2" max="2" width="22.5703125" customWidth="1"/>
    <col min="3" max="3" width="43.42578125" customWidth="1"/>
    <col min="4" max="4" width="19.7109375" customWidth="1"/>
    <col min="5" max="5" width="15.42578125" customWidth="1"/>
  </cols>
  <sheetData>
    <row r="1" spans="1:9" ht="75.75" customHeight="1" x14ac:dyDescent="0.25">
      <c r="A1" s="293"/>
      <c r="B1" s="293"/>
      <c r="C1" s="293"/>
      <c r="D1" s="293"/>
      <c r="E1" s="293"/>
      <c r="F1" s="293"/>
      <c r="G1" s="293"/>
    </row>
    <row r="2" spans="1:9" x14ac:dyDescent="0.25">
      <c r="A2" s="294" t="s">
        <v>495</v>
      </c>
      <c r="B2" s="295"/>
      <c r="C2" s="295"/>
      <c r="D2" s="295"/>
      <c r="E2" s="295"/>
      <c r="F2" s="295"/>
      <c r="G2" s="296"/>
    </row>
    <row r="3" spans="1:9" ht="15.75" x14ac:dyDescent="0.25">
      <c r="A3" s="297" t="s">
        <v>90</v>
      </c>
      <c r="B3" s="25"/>
      <c r="C3" s="298" t="s">
        <v>91</v>
      </c>
      <c r="D3" s="298"/>
      <c r="E3" s="298"/>
      <c r="F3" s="298"/>
      <c r="G3" s="298"/>
    </row>
    <row r="4" spans="1:9" x14ac:dyDescent="0.25">
      <c r="A4" s="297"/>
      <c r="B4" s="25"/>
      <c r="C4" s="299">
        <f>D7/D5</f>
        <v>0</v>
      </c>
      <c r="D4" s="299"/>
      <c r="E4" s="299"/>
      <c r="F4" s="299"/>
      <c r="G4" s="299"/>
    </row>
    <row r="5" spans="1:9" ht="15.75" x14ac:dyDescent="0.25">
      <c r="A5" s="297"/>
      <c r="B5" s="25"/>
      <c r="C5" s="16" t="s">
        <v>92</v>
      </c>
      <c r="D5" s="293">
        <f>COUNTA(Tabla7378910[ACTIVIDAD])</f>
        <v>11</v>
      </c>
      <c r="E5" s="293"/>
      <c r="F5" s="293"/>
      <c r="G5" s="293"/>
    </row>
    <row r="6" spans="1:9" x14ac:dyDescent="0.25">
      <c r="A6" s="297"/>
      <c r="B6" s="303" t="s">
        <v>205</v>
      </c>
      <c r="C6" s="304"/>
      <c r="D6" s="304"/>
      <c r="E6" s="304"/>
      <c r="F6" s="304"/>
      <c r="G6" s="305"/>
    </row>
    <row r="7" spans="1:9" ht="15.75" x14ac:dyDescent="0.25">
      <c r="A7" s="297"/>
      <c r="B7" s="25"/>
      <c r="C7" s="16" t="s">
        <v>93</v>
      </c>
      <c r="D7" s="293">
        <f>SUM(Tabla7378910[[#All],[CHECK]])</f>
        <v>0</v>
      </c>
      <c r="E7" s="293"/>
      <c r="F7" s="293"/>
      <c r="G7" s="293"/>
    </row>
    <row r="8" spans="1:9" ht="15.75" thickBot="1" x14ac:dyDescent="0.3">
      <c r="A8" s="17" t="s">
        <v>94</v>
      </c>
      <c r="B8" s="26" t="s">
        <v>105</v>
      </c>
      <c r="C8" s="5" t="s">
        <v>95</v>
      </c>
      <c r="D8" s="5" t="s">
        <v>96</v>
      </c>
      <c r="E8" s="5" t="s">
        <v>97</v>
      </c>
      <c r="F8" s="18" t="s">
        <v>98</v>
      </c>
      <c r="G8" s="5" t="s">
        <v>99</v>
      </c>
      <c r="H8" s="108" t="s">
        <v>418</v>
      </c>
      <c r="I8" s="108" t="s">
        <v>426</v>
      </c>
    </row>
    <row r="9" spans="1:9" ht="15.75" x14ac:dyDescent="0.25">
      <c r="A9" s="27">
        <v>1</v>
      </c>
      <c r="B9" s="14" t="s">
        <v>270</v>
      </c>
      <c r="C9" s="30" t="s">
        <v>419</v>
      </c>
      <c r="D9" s="19" t="s">
        <v>103</v>
      </c>
      <c r="E9" s="107">
        <v>45153</v>
      </c>
      <c r="F9" s="20"/>
      <c r="G9" s="19"/>
      <c r="H9" s="53" t="s">
        <v>417</v>
      </c>
      <c r="I9" s="53"/>
    </row>
    <row r="10" spans="1:9" ht="15.75" x14ac:dyDescent="0.25">
      <c r="A10" s="27">
        <v>2</v>
      </c>
      <c r="B10" s="38"/>
      <c r="C10" s="30" t="s">
        <v>455</v>
      </c>
      <c r="D10" s="19"/>
      <c r="E10" s="107"/>
      <c r="F10" s="20"/>
      <c r="G10" s="19"/>
      <c r="H10" s="19"/>
      <c r="I10" s="19"/>
    </row>
    <row r="11" spans="1:9" ht="15.75" x14ac:dyDescent="0.25">
      <c r="A11" s="27"/>
      <c r="B11" s="109"/>
      <c r="C11" s="122" t="s">
        <v>424</v>
      </c>
      <c r="D11" s="19"/>
      <c r="E11" s="107"/>
      <c r="F11" s="20"/>
      <c r="G11" s="19"/>
      <c r="H11" s="19"/>
      <c r="I11" s="19"/>
    </row>
    <row r="12" spans="1:9" ht="15.75" x14ac:dyDescent="0.25">
      <c r="A12" s="27"/>
      <c r="B12" s="109"/>
      <c r="C12" s="134" t="s">
        <v>531</v>
      </c>
      <c r="D12" s="19"/>
      <c r="E12" s="107"/>
      <c r="F12" s="20"/>
      <c r="G12" s="19"/>
      <c r="H12" s="19"/>
      <c r="I12" s="19"/>
    </row>
    <row r="13" spans="1:9" ht="15.75" x14ac:dyDescent="0.25">
      <c r="A13" s="27">
        <v>3</v>
      </c>
      <c r="B13" s="51" t="s">
        <v>469</v>
      </c>
      <c r="C13" s="30" t="s">
        <v>452</v>
      </c>
      <c r="D13" s="19"/>
      <c r="E13" s="19"/>
      <c r="F13" s="20"/>
      <c r="G13" s="19"/>
      <c r="H13" s="19"/>
      <c r="I13" s="19"/>
    </row>
    <row r="14" spans="1:9" ht="15.75" x14ac:dyDescent="0.25">
      <c r="A14" s="27">
        <v>4</v>
      </c>
      <c r="B14" s="50" t="s">
        <v>470</v>
      </c>
      <c r="C14" s="30" t="s">
        <v>452</v>
      </c>
      <c r="D14" s="19" t="s">
        <v>103</v>
      </c>
      <c r="E14" s="107"/>
      <c r="F14" s="20"/>
      <c r="G14" s="19"/>
      <c r="H14" s="19"/>
      <c r="I14" s="19"/>
    </row>
    <row r="15" spans="1:9" ht="30" x14ac:dyDescent="0.25">
      <c r="A15" s="27">
        <v>5</v>
      </c>
      <c r="B15" s="50" t="s">
        <v>471</v>
      </c>
      <c r="C15" s="31" t="s">
        <v>81</v>
      </c>
      <c r="D15" s="19"/>
      <c r="E15" s="19"/>
      <c r="F15" s="20"/>
      <c r="G15" s="19"/>
      <c r="H15" s="19"/>
      <c r="I15" s="19"/>
    </row>
    <row r="16" spans="1:9" ht="15.75" x14ac:dyDescent="0.25">
      <c r="A16" s="20">
        <v>6</v>
      </c>
      <c r="B16" s="38"/>
      <c r="C16" s="31" t="s">
        <v>81</v>
      </c>
      <c r="D16" s="19"/>
      <c r="E16" s="107"/>
      <c r="F16" s="20"/>
      <c r="G16" s="19"/>
      <c r="H16" s="19"/>
      <c r="I16" s="19"/>
    </row>
    <row r="17" spans="1:9" ht="15.75" x14ac:dyDescent="0.25">
      <c r="A17" s="20">
        <v>7</v>
      </c>
      <c r="B17" s="50" t="s">
        <v>472</v>
      </c>
      <c r="C17" s="19" t="s">
        <v>453</v>
      </c>
      <c r="D17" s="19"/>
      <c r="E17" s="19"/>
      <c r="F17" s="20"/>
      <c r="G17" s="19"/>
      <c r="H17" s="19"/>
      <c r="I17" s="19"/>
    </row>
    <row r="18" spans="1:9" ht="15.75" x14ac:dyDescent="0.25">
      <c r="A18" s="52"/>
      <c r="B18" s="109"/>
      <c r="C18" s="19" t="s">
        <v>458</v>
      </c>
      <c r="D18" s="19"/>
      <c r="E18" s="19"/>
      <c r="F18" s="20"/>
      <c r="G18" s="19"/>
      <c r="H18" s="19"/>
      <c r="I18" s="19"/>
    </row>
    <row r="19" spans="1:9" ht="15.75" x14ac:dyDescent="0.25">
      <c r="A19" s="27"/>
      <c r="B19" s="109"/>
      <c r="C19" s="19" t="s">
        <v>459</v>
      </c>
      <c r="D19" s="19"/>
      <c r="E19" s="19"/>
      <c r="F19" s="20"/>
      <c r="G19" s="19"/>
      <c r="H19" s="19"/>
      <c r="I19" s="19"/>
    </row>
    <row r="20" spans="1:9" ht="15.75" x14ac:dyDescent="0.25">
      <c r="A20" s="115"/>
      <c r="B20" s="51"/>
      <c r="C20" s="116"/>
      <c r="D20" s="116"/>
      <c r="E20" s="116"/>
      <c r="F20" s="117"/>
      <c r="G20" s="118"/>
      <c r="H20" s="116"/>
      <c r="I20" s="116"/>
    </row>
    <row r="21" spans="1:9" ht="16.5" thickBot="1" x14ac:dyDescent="0.3">
      <c r="A21" s="115"/>
      <c r="B21" s="51"/>
      <c r="C21" s="116"/>
      <c r="D21" s="116"/>
      <c r="E21" s="116"/>
      <c r="F21" s="117"/>
      <c r="G21" s="118"/>
      <c r="H21" s="116"/>
      <c r="I21" s="116"/>
    </row>
    <row r="22" spans="1:9" ht="75.75" thickBot="1" x14ac:dyDescent="0.3">
      <c r="F22" s="22" t="s">
        <v>100</v>
      </c>
      <c r="G22" s="23" t="s">
        <v>101</v>
      </c>
    </row>
  </sheetData>
  <mergeCells count="8">
    <mergeCell ref="A1:G1"/>
    <mergeCell ref="A2:G2"/>
    <mergeCell ref="A3:A7"/>
    <mergeCell ref="C3:G3"/>
    <mergeCell ref="C4:G4"/>
    <mergeCell ref="D5:G5"/>
    <mergeCell ref="B6:G6"/>
    <mergeCell ref="D7:G7"/>
  </mergeCells>
  <conditionalFormatting sqref="C4">
    <cfRule type="dataBar" priority="7">
      <dataBar>
        <cfvo type="num" val="0"/>
        <cfvo type="num" val="1"/>
        <color rgb="FFFFB628"/>
      </dataBar>
      <extLst>
        <ext xmlns:x14="http://schemas.microsoft.com/office/spreadsheetml/2009/9/main" uri="{B025F937-C7B1-47D3-B67F-A62EFF666E3E}">
          <x14:id>{EF5A6F4B-4FE0-40BC-9013-32EE441D3F11}</x14:id>
        </ext>
      </extLst>
    </cfRule>
  </conditionalFormatting>
  <conditionalFormatting sqref="C9:C12">
    <cfRule type="expression" dxfId="8" priority="2">
      <formula>$C9=1</formula>
    </cfRule>
    <cfRule type="expression" dxfId="7" priority="3">
      <formula>$C9=1</formula>
    </cfRule>
  </conditionalFormatting>
  <conditionalFormatting sqref="C9:C15">
    <cfRule type="expression" dxfId="6" priority="1">
      <formula>$F9=1</formula>
    </cfRule>
  </conditionalFormatting>
  <conditionalFormatting sqref="C13:C21">
    <cfRule type="expression" dxfId="5" priority="10">
      <formula>$C13=1</formula>
    </cfRule>
    <cfRule type="expression" dxfId="4" priority="11">
      <formula>$C13=1</formula>
    </cfRule>
  </conditionalFormatting>
  <conditionalFormatting sqref="C16">
    <cfRule type="expression" dxfId="3" priority="8">
      <formula>#REF!=1</formula>
    </cfRule>
  </conditionalFormatting>
  <conditionalFormatting sqref="C16:C21">
    <cfRule type="expression" dxfId="2" priority="9">
      <formula>$F16=1</formula>
    </cfRule>
  </conditionalFormatting>
  <conditionalFormatting sqref="C17">
    <cfRule type="expression" dxfId="1" priority="5">
      <formula>$F17=1</formula>
    </cfRule>
  </conditionalFormatting>
  <conditionalFormatting sqref="C18">
    <cfRule type="expression" dxfId="0" priority="6">
      <formula>#REF!=1</formula>
    </cfRule>
  </conditionalFormatting>
  <conditionalFormatting sqref="F9:F21">
    <cfRule type="iconSet" priority="12">
      <iconSet iconSet="3Symbols2" showValue="0">
        <cfvo type="percent" val="0"/>
        <cfvo type="num" val="0"/>
        <cfvo type="num" val="1"/>
      </iconSet>
    </cfRule>
  </conditionalFormatting>
  <hyperlinks>
    <hyperlink ref="C9" r:id="rId1" display="Piezas de inscripción" xr:uid="{49C753CE-3B5A-4BB2-B6B5-8ACA8ECDFB35}"/>
    <hyperlink ref="C15" r:id="rId2" xr:uid="{75EDEDE0-599A-4FF0-A560-AB03656B845E}"/>
    <hyperlink ref="C16" r:id="rId3" xr:uid="{FAC126F7-CC82-4496-9DCD-DC2EB7016E32}"/>
  </hyperlinks>
  <pageMargins left="0.7" right="0.7" top="0.75" bottom="0.75" header="0.3" footer="0.3"/>
  <drawing r:id="rId4"/>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EF5A6F4B-4FE0-40BC-9013-32EE441D3F11}">
            <x14:dataBar minLength="0" maxLength="100" border="1" negativeBarBorderColorSameAsPositive="0">
              <x14:cfvo type="num">
                <xm:f>0</xm:f>
              </x14:cfvo>
              <x14:cfvo type="num">
                <xm:f>1</xm:f>
              </x14:cfvo>
              <x14:borderColor rgb="FFFFB628"/>
              <x14:negativeFillColor rgb="FFFF0000"/>
              <x14:negativeBorderColor rgb="FFFF0000"/>
              <x14:axisColor rgb="FF000000"/>
            </x14:dataBar>
          </x14:cfRule>
          <xm:sqref>C4</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A6006-6A7A-4085-ADEF-89C1977876D4}">
  <dimension ref="A1:J32"/>
  <sheetViews>
    <sheetView topLeftCell="A19" workbookViewId="0">
      <selection activeCell="I2" sqref="I2"/>
    </sheetView>
  </sheetViews>
  <sheetFormatPr baseColWidth="10" defaultRowHeight="15" x14ac:dyDescent="0.25"/>
  <cols>
    <col min="5" max="5" width="24.140625" customWidth="1"/>
    <col min="6" max="6" width="36.7109375" customWidth="1"/>
    <col min="7" max="7" width="63.85546875" customWidth="1"/>
    <col min="8" max="8" width="27.28515625" customWidth="1"/>
    <col min="9" max="9" width="24.7109375" customWidth="1"/>
  </cols>
  <sheetData>
    <row r="1" spans="1:10" x14ac:dyDescent="0.25">
      <c r="A1" s="60" t="s">
        <v>216</v>
      </c>
      <c r="B1" s="61" t="s">
        <v>217</v>
      </c>
      <c r="C1" s="61" t="s">
        <v>218</v>
      </c>
      <c r="D1" s="61"/>
      <c r="E1" s="62" t="s">
        <v>219</v>
      </c>
      <c r="F1" s="62" t="s">
        <v>220</v>
      </c>
      <c r="G1" s="62" t="s">
        <v>221</v>
      </c>
      <c r="H1" s="5" t="s">
        <v>222</v>
      </c>
      <c r="I1" s="5" t="s">
        <v>223</v>
      </c>
      <c r="J1" s="5" t="s">
        <v>224</v>
      </c>
    </row>
    <row r="2" spans="1:10" ht="129.75" customHeight="1" x14ac:dyDescent="0.25">
      <c r="A2" s="63"/>
      <c r="B2" s="63"/>
      <c r="C2" s="63"/>
      <c r="D2" s="63"/>
      <c r="E2" s="64" t="s">
        <v>225</v>
      </c>
      <c r="F2" s="65" t="s">
        <v>226</v>
      </c>
      <c r="G2" s="66" t="s">
        <v>227</v>
      </c>
      <c r="H2" s="66" t="s">
        <v>228</v>
      </c>
      <c r="I2" s="67"/>
      <c r="J2" s="68">
        <v>44810</v>
      </c>
    </row>
    <row r="3" spans="1:10" x14ac:dyDescent="0.25">
      <c r="A3" s="69"/>
      <c r="B3" s="69"/>
      <c r="C3" s="69"/>
      <c r="D3" s="69"/>
      <c r="E3" s="70" t="s">
        <v>229</v>
      </c>
      <c r="F3" s="71"/>
      <c r="G3" s="72"/>
      <c r="H3" s="71"/>
      <c r="I3" s="71"/>
      <c r="J3" s="71"/>
    </row>
    <row r="4" spans="1:10" x14ac:dyDescent="0.25">
      <c r="A4" s="69"/>
      <c r="B4" s="69"/>
      <c r="C4" s="69"/>
      <c r="D4" s="69"/>
      <c r="E4" s="73"/>
      <c r="F4" s="73"/>
      <c r="G4" s="73"/>
      <c r="H4" s="73"/>
      <c r="I4" s="73"/>
      <c r="J4" s="73"/>
    </row>
    <row r="5" spans="1:10" x14ac:dyDescent="0.25">
      <c r="A5" s="69"/>
      <c r="B5" s="69"/>
      <c r="C5" s="69"/>
      <c r="D5" s="69"/>
      <c r="E5" s="73" t="s">
        <v>230</v>
      </c>
      <c r="F5" s="73"/>
      <c r="G5" s="73" t="s">
        <v>231</v>
      </c>
      <c r="H5" s="73"/>
      <c r="I5" s="73"/>
      <c r="J5" s="73"/>
    </row>
    <row r="6" spans="1:10" x14ac:dyDescent="0.25">
      <c r="A6" s="69"/>
      <c r="B6" s="69"/>
      <c r="C6" s="69"/>
      <c r="D6" s="69"/>
      <c r="E6" s="73" t="s">
        <v>232</v>
      </c>
      <c r="F6" s="74"/>
      <c r="G6" s="73" t="s">
        <v>233</v>
      </c>
      <c r="H6" s="73"/>
      <c r="I6" s="73"/>
      <c r="J6" s="73"/>
    </row>
    <row r="7" spans="1:10" x14ac:dyDescent="0.25">
      <c r="A7" s="69" t="s">
        <v>234</v>
      </c>
      <c r="B7" s="69"/>
      <c r="C7" s="69"/>
      <c r="D7" s="69"/>
      <c r="E7" s="75" t="s">
        <v>235</v>
      </c>
      <c r="F7" s="73" t="s">
        <v>236</v>
      </c>
      <c r="G7" s="73"/>
      <c r="H7" s="73"/>
      <c r="I7" s="73"/>
      <c r="J7" s="73"/>
    </row>
    <row r="8" spans="1:10" ht="45" x14ac:dyDescent="0.25">
      <c r="A8" s="69"/>
      <c r="B8" s="69"/>
      <c r="C8" s="69"/>
      <c r="D8" s="69"/>
      <c r="E8" s="314" t="s">
        <v>237</v>
      </c>
      <c r="F8" s="317" t="s">
        <v>238</v>
      </c>
      <c r="G8" s="76" t="s">
        <v>239</v>
      </c>
      <c r="H8" s="77"/>
      <c r="I8" s="77"/>
      <c r="J8" s="77"/>
    </row>
    <row r="9" spans="1:10" ht="45" x14ac:dyDescent="0.25">
      <c r="A9" s="69"/>
      <c r="B9" s="69"/>
      <c r="C9" s="69"/>
      <c r="D9" s="69"/>
      <c r="E9" s="315"/>
      <c r="F9" s="318"/>
      <c r="G9" s="76" t="s">
        <v>240</v>
      </c>
      <c r="H9" s="77"/>
      <c r="I9" s="77"/>
      <c r="J9" s="77"/>
    </row>
    <row r="10" spans="1:10" ht="45" x14ac:dyDescent="0.25">
      <c r="A10" s="69"/>
      <c r="B10" s="69"/>
      <c r="C10" s="69"/>
      <c r="D10" s="69"/>
      <c r="E10" s="315"/>
      <c r="F10" s="318"/>
      <c r="G10" s="78" t="s">
        <v>241</v>
      </c>
      <c r="H10" s="79"/>
      <c r="I10" s="79"/>
      <c r="J10" s="79"/>
    </row>
    <row r="11" spans="1:10" ht="45" x14ac:dyDescent="0.25">
      <c r="A11" s="69"/>
      <c r="B11" s="69"/>
      <c r="C11" s="69"/>
      <c r="D11" s="69"/>
      <c r="E11" s="316"/>
      <c r="F11" s="319"/>
      <c r="G11" s="78" t="s">
        <v>242</v>
      </c>
      <c r="H11" s="79"/>
      <c r="I11" s="79"/>
      <c r="J11" s="79"/>
    </row>
    <row r="12" spans="1:10" ht="135" x14ac:dyDescent="0.25">
      <c r="A12" s="69"/>
      <c r="B12" s="69"/>
      <c r="C12" s="69"/>
      <c r="D12" s="69"/>
      <c r="E12" s="314" t="s">
        <v>243</v>
      </c>
      <c r="F12" s="317" t="s">
        <v>238</v>
      </c>
      <c r="G12" s="76" t="s">
        <v>244</v>
      </c>
      <c r="H12" s="79"/>
      <c r="I12" s="79"/>
      <c r="J12" s="79"/>
    </row>
    <row r="13" spans="1:10" ht="105" x14ac:dyDescent="0.25">
      <c r="A13" s="69"/>
      <c r="B13" s="69"/>
      <c r="C13" s="69"/>
      <c r="D13" s="69"/>
      <c r="E13" s="316"/>
      <c r="F13" s="319"/>
      <c r="G13" s="76" t="s">
        <v>245</v>
      </c>
      <c r="H13" s="79"/>
      <c r="I13" s="79"/>
      <c r="J13" s="79"/>
    </row>
    <row r="14" spans="1:10" ht="210" x14ac:dyDescent="0.25">
      <c r="A14" s="69"/>
      <c r="B14" s="69"/>
      <c r="C14" s="69"/>
      <c r="D14" s="69"/>
      <c r="E14" s="320" t="s">
        <v>1</v>
      </c>
      <c r="F14" s="80"/>
      <c r="G14" s="76" t="s">
        <v>246</v>
      </c>
      <c r="H14" s="77"/>
      <c r="I14" s="77"/>
      <c r="J14" s="77"/>
    </row>
    <row r="15" spans="1:10" ht="105" x14ac:dyDescent="0.25">
      <c r="A15" s="69"/>
      <c r="B15" s="69"/>
      <c r="C15" s="69"/>
      <c r="D15" s="69"/>
      <c r="E15" s="320"/>
      <c r="F15" s="80"/>
      <c r="G15" s="76" t="s">
        <v>245</v>
      </c>
      <c r="H15" s="77"/>
      <c r="I15" s="77"/>
      <c r="J15" s="77"/>
    </row>
    <row r="16" spans="1:10" ht="270" x14ac:dyDescent="0.25">
      <c r="A16" s="69"/>
      <c r="B16" s="69"/>
      <c r="C16" s="69"/>
      <c r="D16" s="69"/>
      <c r="E16" s="320"/>
      <c r="F16" s="80"/>
      <c r="G16" s="76" t="s">
        <v>247</v>
      </c>
      <c r="H16" s="77"/>
      <c r="I16" s="77"/>
      <c r="J16" s="77"/>
    </row>
    <row r="17" spans="1:10" x14ac:dyDescent="0.25">
      <c r="A17" s="69"/>
      <c r="B17" s="69"/>
      <c r="C17" s="69"/>
      <c r="D17" s="69"/>
      <c r="E17" s="79" t="s">
        <v>248</v>
      </c>
      <c r="F17" s="79"/>
      <c r="G17" s="79" t="s">
        <v>249</v>
      </c>
      <c r="H17" s="79"/>
      <c r="I17" s="79"/>
      <c r="J17" s="79"/>
    </row>
    <row r="18" spans="1:10" x14ac:dyDescent="0.25">
      <c r="A18" s="69"/>
      <c r="B18" s="69"/>
      <c r="C18" s="69"/>
      <c r="D18" s="69"/>
      <c r="E18" s="73" t="s">
        <v>250</v>
      </c>
      <c r="F18" s="73"/>
      <c r="G18" s="73" t="s">
        <v>251</v>
      </c>
      <c r="H18" s="73"/>
      <c r="I18" s="73"/>
      <c r="J18" s="73"/>
    </row>
    <row r="19" spans="1:10" ht="45" x14ac:dyDescent="0.25">
      <c r="A19" s="69"/>
      <c r="B19" s="69"/>
      <c r="C19" s="69"/>
      <c r="D19" s="69"/>
      <c r="E19" s="74" t="s">
        <v>252</v>
      </c>
      <c r="F19" s="74" t="s">
        <v>253</v>
      </c>
      <c r="G19" s="74" t="s">
        <v>254</v>
      </c>
      <c r="H19" s="74"/>
      <c r="I19" s="74"/>
      <c r="J19" s="74"/>
    </row>
    <row r="20" spans="1:10" x14ac:dyDescent="0.25">
      <c r="A20" s="81"/>
      <c r="B20" s="81"/>
      <c r="C20" s="81"/>
      <c r="D20" s="81"/>
      <c r="E20" s="79" t="s">
        <v>255</v>
      </c>
      <c r="F20" s="78"/>
      <c r="G20" s="79" t="s">
        <v>249</v>
      </c>
      <c r="H20" s="73"/>
      <c r="I20" s="73"/>
      <c r="J20" s="73"/>
    </row>
    <row r="21" spans="1:10" x14ac:dyDescent="0.25">
      <c r="A21" s="82"/>
      <c r="B21" s="83"/>
      <c r="C21" s="83"/>
      <c r="D21" s="83"/>
      <c r="E21" s="84" t="s">
        <v>225</v>
      </c>
      <c r="F21" s="84"/>
      <c r="G21" s="84"/>
      <c r="H21" s="85"/>
      <c r="I21" s="85"/>
      <c r="J21" s="85"/>
    </row>
    <row r="22" spans="1:10" x14ac:dyDescent="0.25">
      <c r="A22" s="83"/>
      <c r="B22" s="83"/>
      <c r="C22" s="83"/>
      <c r="D22" s="83"/>
      <c r="E22" s="84" t="s">
        <v>256</v>
      </c>
      <c r="F22" s="84"/>
      <c r="G22" s="84"/>
      <c r="H22" s="84"/>
      <c r="I22" s="84"/>
      <c r="J22" s="84"/>
    </row>
    <row r="23" spans="1:10" ht="45" x14ac:dyDescent="0.25">
      <c r="A23" s="83"/>
      <c r="B23" s="83"/>
      <c r="C23" s="83"/>
      <c r="D23" s="83"/>
      <c r="E23" s="309" t="s">
        <v>237</v>
      </c>
      <c r="F23" s="312" t="s">
        <v>231</v>
      </c>
      <c r="G23" s="86" t="s">
        <v>257</v>
      </c>
      <c r="H23" s="86"/>
      <c r="I23" s="87"/>
      <c r="J23" s="87"/>
    </row>
    <row r="24" spans="1:10" ht="45" x14ac:dyDescent="0.25">
      <c r="A24" s="83" t="s">
        <v>258</v>
      </c>
      <c r="B24" s="83"/>
      <c r="C24" s="83"/>
      <c r="D24" s="83"/>
      <c r="E24" s="310"/>
      <c r="F24" s="313"/>
      <c r="G24" s="86" t="s">
        <v>259</v>
      </c>
      <c r="H24" s="86"/>
      <c r="I24" s="87"/>
      <c r="J24" s="87"/>
    </row>
    <row r="25" spans="1:10" ht="60" x14ac:dyDescent="0.25">
      <c r="A25" s="83"/>
      <c r="B25" s="83"/>
      <c r="C25" s="83"/>
      <c r="D25" s="83"/>
      <c r="E25" s="310"/>
      <c r="F25" s="88"/>
      <c r="G25" s="86" t="s">
        <v>260</v>
      </c>
      <c r="H25" s="86"/>
      <c r="I25" s="87"/>
      <c r="J25" s="87"/>
    </row>
    <row r="26" spans="1:10" ht="60" x14ac:dyDescent="0.25">
      <c r="A26" s="83"/>
      <c r="B26" s="83"/>
      <c r="C26" s="83"/>
      <c r="D26" s="83"/>
      <c r="E26" s="311"/>
      <c r="F26" s="88"/>
      <c r="G26" s="86" t="s">
        <v>261</v>
      </c>
      <c r="H26" s="86"/>
      <c r="I26" s="87"/>
      <c r="J26" s="87"/>
    </row>
    <row r="27" spans="1:10" x14ac:dyDescent="0.25">
      <c r="A27" s="89"/>
      <c r="B27" s="89"/>
      <c r="C27" s="89"/>
      <c r="D27" s="89"/>
      <c r="E27" s="90" t="s">
        <v>1</v>
      </c>
      <c r="F27" s="87"/>
      <c r="G27" s="87"/>
      <c r="H27" s="87"/>
      <c r="I27" s="87"/>
      <c r="J27" s="87"/>
    </row>
    <row r="28" spans="1:10" x14ac:dyDescent="0.25">
      <c r="A28" s="91"/>
      <c r="B28" s="91"/>
      <c r="C28" s="91"/>
      <c r="D28" s="91"/>
      <c r="E28" s="77" t="s">
        <v>225</v>
      </c>
      <c r="F28" s="77"/>
      <c r="G28" s="77"/>
      <c r="H28" s="77"/>
      <c r="I28" s="77"/>
      <c r="J28" s="77"/>
    </row>
    <row r="29" spans="1:10" x14ac:dyDescent="0.25">
      <c r="A29" s="92"/>
      <c r="B29" s="92"/>
      <c r="C29" s="92"/>
      <c r="D29" s="92"/>
      <c r="E29" s="71" t="s">
        <v>256</v>
      </c>
      <c r="F29" s="71"/>
      <c r="G29" s="71"/>
      <c r="H29" s="71"/>
      <c r="I29" s="71"/>
      <c r="J29" s="71"/>
    </row>
    <row r="30" spans="1:10" ht="60" x14ac:dyDescent="0.25">
      <c r="A30" s="69" t="s">
        <v>262</v>
      </c>
      <c r="B30" s="69"/>
      <c r="C30" s="69"/>
      <c r="D30" s="69"/>
      <c r="E30" s="93" t="s">
        <v>263</v>
      </c>
      <c r="F30" s="77"/>
      <c r="G30" s="66" t="s">
        <v>264</v>
      </c>
      <c r="H30" s="66"/>
      <c r="I30" s="77"/>
      <c r="J30" s="77"/>
    </row>
    <row r="31" spans="1:10" ht="120" x14ac:dyDescent="0.25">
      <c r="A31" s="94"/>
      <c r="B31" s="94"/>
      <c r="C31" s="94"/>
      <c r="D31" s="94"/>
      <c r="E31" s="93" t="s">
        <v>1</v>
      </c>
      <c r="F31" s="77"/>
      <c r="G31" s="76" t="s">
        <v>265</v>
      </c>
      <c r="H31" s="77"/>
      <c r="I31" s="77"/>
      <c r="J31" s="77"/>
    </row>
    <row r="32" spans="1:10" ht="345" x14ac:dyDescent="0.25">
      <c r="G32" s="7" t="s">
        <v>266</v>
      </c>
      <c r="H32" s="7" t="s">
        <v>267</v>
      </c>
    </row>
  </sheetData>
  <mergeCells count="7">
    <mergeCell ref="E23:E26"/>
    <mergeCell ref="F23:F24"/>
    <mergeCell ref="E8:E11"/>
    <mergeCell ref="F8:F11"/>
    <mergeCell ref="E12:E13"/>
    <mergeCell ref="F12:F13"/>
    <mergeCell ref="E14:E16"/>
  </mergeCells>
  <hyperlinks>
    <hyperlink ref="E7" r:id="rId1" xr:uid="{6C9AD026-89A7-4728-9BA8-CDB9C7E786E8}"/>
    <hyperlink ref="E3" r:id="rId2" xr:uid="{992290FF-977B-435B-9CB2-AF534A629611}"/>
    <hyperlink ref="E2" location="CALENDARIO!A2" display="Piezas" xr:uid="{3FADE48E-8485-40AE-82BE-04604A83A00A}"/>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C3ECE-CB24-4D28-80D2-6DE540980E6F}">
  <dimension ref="A1:J59"/>
  <sheetViews>
    <sheetView topLeftCell="A36" workbookViewId="0">
      <selection activeCell="C55" sqref="C55"/>
    </sheetView>
  </sheetViews>
  <sheetFormatPr baseColWidth="10" defaultRowHeight="15" x14ac:dyDescent="0.25"/>
  <cols>
    <col min="1" max="1" width="38.140625" bestFit="1" customWidth="1"/>
    <col min="2" max="2" width="34.85546875" bestFit="1" customWidth="1"/>
    <col min="3" max="3" width="30.7109375" style="6" bestFit="1" customWidth="1"/>
    <col min="4" max="4" width="48.28515625" customWidth="1"/>
    <col min="5" max="5" width="25.5703125" customWidth="1"/>
    <col min="6" max="6" width="26.7109375" customWidth="1"/>
  </cols>
  <sheetData>
    <row r="1" spans="1:9" x14ac:dyDescent="0.25">
      <c r="A1" s="39" t="s">
        <v>37</v>
      </c>
      <c r="B1" s="39" t="s">
        <v>32</v>
      </c>
      <c r="C1" s="40" t="s">
        <v>33</v>
      </c>
      <c r="D1" s="39" t="s">
        <v>1</v>
      </c>
      <c r="E1" s="39" t="s">
        <v>34</v>
      </c>
      <c r="F1" s="39" t="s">
        <v>35</v>
      </c>
      <c r="G1" s="4"/>
      <c r="H1" s="4"/>
      <c r="I1" s="4"/>
    </row>
    <row r="2" spans="1:9" x14ac:dyDescent="0.25">
      <c r="A2" s="4" t="s">
        <v>2</v>
      </c>
      <c r="B2" s="4" t="s">
        <v>5</v>
      </c>
      <c r="C2" s="41">
        <v>3007780569</v>
      </c>
      <c r="D2" s="4"/>
      <c r="E2" s="4" t="s">
        <v>7</v>
      </c>
      <c r="F2" s="4"/>
      <c r="G2" s="4"/>
      <c r="H2" s="4"/>
      <c r="I2" s="4"/>
    </row>
    <row r="3" spans="1:9" x14ac:dyDescent="0.25">
      <c r="A3" s="4" t="s">
        <v>2</v>
      </c>
      <c r="B3" s="4" t="s">
        <v>3</v>
      </c>
      <c r="C3" s="41">
        <v>3017180308</v>
      </c>
      <c r="D3" s="42" t="s">
        <v>4</v>
      </c>
      <c r="E3" s="4" t="s">
        <v>6</v>
      </c>
      <c r="F3" s="4"/>
      <c r="G3" s="4"/>
      <c r="H3" s="4"/>
      <c r="I3" s="4"/>
    </row>
    <row r="4" spans="1:9" x14ac:dyDescent="0.25">
      <c r="A4" s="4" t="s">
        <v>2</v>
      </c>
      <c r="B4" s="4" t="s">
        <v>8</v>
      </c>
      <c r="C4" s="41">
        <v>3122971851</v>
      </c>
      <c r="D4" s="42" t="s">
        <v>9</v>
      </c>
      <c r="E4" s="4" t="s">
        <v>17</v>
      </c>
      <c r="F4" s="4"/>
      <c r="G4" s="4"/>
      <c r="H4" s="4"/>
      <c r="I4" s="4"/>
    </row>
    <row r="5" spans="1:9" x14ac:dyDescent="0.25">
      <c r="A5" s="4" t="s">
        <v>27</v>
      </c>
      <c r="B5" s="4" t="s">
        <v>29</v>
      </c>
      <c r="C5" s="41" t="s">
        <v>28</v>
      </c>
      <c r="D5" s="42" t="s">
        <v>31</v>
      </c>
      <c r="E5" s="4" t="s">
        <v>30</v>
      </c>
      <c r="F5" s="4">
        <v>2022</v>
      </c>
      <c r="G5" s="4"/>
      <c r="H5" s="4"/>
      <c r="I5" s="4"/>
    </row>
    <row r="6" spans="1:9" x14ac:dyDescent="0.25">
      <c r="A6" s="4" t="s">
        <v>12</v>
      </c>
      <c r="B6" s="4" t="s">
        <v>19</v>
      </c>
      <c r="C6" s="41">
        <v>3154453129</v>
      </c>
      <c r="D6" s="42" t="s">
        <v>10</v>
      </c>
      <c r="E6" s="4" t="s">
        <v>11</v>
      </c>
      <c r="F6" s="4"/>
      <c r="G6" s="4"/>
      <c r="H6" s="4"/>
      <c r="I6" s="4"/>
    </row>
    <row r="7" spans="1:9" x14ac:dyDescent="0.25">
      <c r="A7" s="4" t="s">
        <v>15</v>
      </c>
      <c r="B7" s="4"/>
      <c r="C7" s="41"/>
      <c r="D7" s="4"/>
      <c r="E7" s="4"/>
      <c r="F7" s="4"/>
      <c r="G7" s="4"/>
      <c r="H7" s="4"/>
      <c r="I7" s="4"/>
    </row>
    <row r="8" spans="1:9" x14ac:dyDescent="0.25">
      <c r="A8" s="4" t="s">
        <v>16</v>
      </c>
      <c r="B8" s="4" t="s">
        <v>20</v>
      </c>
      <c r="C8" s="41" t="s">
        <v>21</v>
      </c>
      <c r="D8" s="42" t="s">
        <v>24</v>
      </c>
      <c r="E8" s="4"/>
      <c r="F8" s="4"/>
      <c r="G8" s="4"/>
      <c r="H8" s="4"/>
      <c r="I8" s="4"/>
    </row>
    <row r="9" spans="1:9" x14ac:dyDescent="0.25">
      <c r="A9" s="4" t="s">
        <v>18</v>
      </c>
      <c r="B9" s="4" t="s">
        <v>22</v>
      </c>
      <c r="C9" s="41">
        <v>6043120676</v>
      </c>
      <c r="D9" s="42" t="s">
        <v>23</v>
      </c>
      <c r="E9" s="4" t="s">
        <v>36</v>
      </c>
      <c r="F9" s="4">
        <v>2022</v>
      </c>
      <c r="G9" s="4"/>
      <c r="H9" s="4"/>
      <c r="I9" s="4"/>
    </row>
    <row r="10" spans="1:9" x14ac:dyDescent="0.25">
      <c r="A10" s="4" t="s">
        <v>41</v>
      </c>
      <c r="B10" s="4" t="s">
        <v>46</v>
      </c>
      <c r="C10" s="41"/>
      <c r="D10" s="42" t="s">
        <v>45</v>
      </c>
      <c r="E10" s="4"/>
      <c r="F10" s="4"/>
      <c r="G10" s="4" t="s">
        <v>49</v>
      </c>
      <c r="H10" s="4">
        <v>3012109733</v>
      </c>
      <c r="I10" s="4"/>
    </row>
    <row r="11" spans="1:9" x14ac:dyDescent="0.25">
      <c r="A11" s="4" t="s">
        <v>42</v>
      </c>
      <c r="B11" s="4" t="s">
        <v>52</v>
      </c>
      <c r="C11" s="41" t="s">
        <v>51</v>
      </c>
      <c r="D11" s="42" t="s">
        <v>48</v>
      </c>
      <c r="E11" s="4"/>
      <c r="F11" s="4"/>
      <c r="G11" s="4" t="s">
        <v>50</v>
      </c>
      <c r="H11" s="4">
        <v>3014166036</v>
      </c>
      <c r="I11" s="4"/>
    </row>
    <row r="12" spans="1:9" x14ac:dyDescent="0.25">
      <c r="A12" s="4" t="s">
        <v>43</v>
      </c>
      <c r="B12" s="4" t="s">
        <v>44</v>
      </c>
      <c r="C12" s="41"/>
      <c r="D12" s="42" t="s">
        <v>47</v>
      </c>
      <c r="E12" s="4"/>
      <c r="F12" s="4"/>
      <c r="G12" s="4"/>
      <c r="H12" s="4"/>
      <c r="I12" s="4"/>
    </row>
    <row r="13" spans="1:9" x14ac:dyDescent="0.25">
      <c r="A13" s="4" t="s">
        <v>65</v>
      </c>
      <c r="B13" s="4" t="s">
        <v>54</v>
      </c>
      <c r="C13" s="41">
        <v>3014455531</v>
      </c>
      <c r="D13" s="4"/>
      <c r="E13" s="4"/>
      <c r="F13" s="41" t="s">
        <v>62</v>
      </c>
      <c r="G13" s="41" t="s">
        <v>63</v>
      </c>
      <c r="H13" s="4"/>
      <c r="I13" s="4"/>
    </row>
    <row r="14" spans="1:9" x14ac:dyDescent="0.25">
      <c r="A14" s="43" t="s">
        <v>65</v>
      </c>
      <c r="B14" s="43" t="s">
        <v>66</v>
      </c>
      <c r="C14" s="44">
        <v>3182823957</v>
      </c>
      <c r="D14" s="43"/>
      <c r="E14" s="43"/>
      <c r="F14" s="44"/>
      <c r="G14" s="44"/>
      <c r="H14" s="43"/>
      <c r="I14" s="43"/>
    </row>
    <row r="15" spans="1:9" x14ac:dyDescent="0.25">
      <c r="A15" s="43" t="s">
        <v>0</v>
      </c>
      <c r="B15" s="43" t="s">
        <v>55</v>
      </c>
      <c r="C15" s="44">
        <v>3147191345</v>
      </c>
      <c r="D15" s="43"/>
      <c r="E15" s="43" t="s">
        <v>56</v>
      </c>
      <c r="F15" s="45">
        <v>30000</v>
      </c>
      <c r="G15" s="43">
        <v>2023</v>
      </c>
      <c r="H15" s="43"/>
      <c r="I15" s="43"/>
    </row>
    <row r="16" spans="1:9" x14ac:dyDescent="0.25">
      <c r="A16" s="43" t="s">
        <v>0</v>
      </c>
      <c r="B16" s="43" t="s">
        <v>57</v>
      </c>
      <c r="C16" s="44">
        <v>3105049781</v>
      </c>
      <c r="D16" s="43"/>
      <c r="E16" s="43" t="s">
        <v>53</v>
      </c>
      <c r="F16" s="45">
        <v>50000</v>
      </c>
      <c r="G16" s="43">
        <v>2023</v>
      </c>
      <c r="H16" s="43"/>
      <c r="I16" s="43"/>
    </row>
    <row r="17" spans="1:10" x14ac:dyDescent="0.25">
      <c r="A17" s="43" t="s">
        <v>0</v>
      </c>
      <c r="B17" s="43" t="s">
        <v>58</v>
      </c>
      <c r="C17" s="44">
        <v>3136062227</v>
      </c>
      <c r="D17" s="43"/>
      <c r="E17" s="43" t="s">
        <v>40</v>
      </c>
      <c r="F17" s="45">
        <v>40000</v>
      </c>
      <c r="G17" s="43">
        <v>2023</v>
      </c>
      <c r="H17" s="43"/>
      <c r="I17" s="43"/>
    </row>
    <row r="18" spans="1:10" x14ac:dyDescent="0.25">
      <c r="A18" s="43" t="s">
        <v>0</v>
      </c>
      <c r="B18" s="43" t="s">
        <v>59</v>
      </c>
      <c r="C18" s="44">
        <v>3104286419</v>
      </c>
      <c r="D18" s="43"/>
      <c r="E18" s="43" t="s">
        <v>39</v>
      </c>
      <c r="F18" s="44" t="s">
        <v>73</v>
      </c>
      <c r="G18" s="43">
        <v>2023</v>
      </c>
      <c r="H18" s="43"/>
      <c r="I18" s="43"/>
    </row>
    <row r="19" spans="1:10" x14ac:dyDescent="0.25">
      <c r="A19" s="43" t="s">
        <v>0</v>
      </c>
      <c r="B19" s="43" t="s">
        <v>60</v>
      </c>
      <c r="C19" s="44">
        <v>3104478711</v>
      </c>
      <c r="D19" s="43"/>
      <c r="E19" s="43" t="s">
        <v>61</v>
      </c>
      <c r="F19" s="45">
        <v>80000</v>
      </c>
      <c r="G19" s="43">
        <v>2023</v>
      </c>
      <c r="H19" s="43"/>
      <c r="I19" s="43"/>
    </row>
    <row r="20" spans="1:10" x14ac:dyDescent="0.25">
      <c r="A20" s="43" t="s">
        <v>0</v>
      </c>
      <c r="B20" s="43" t="s">
        <v>64</v>
      </c>
      <c r="C20" s="44" t="s">
        <v>67</v>
      </c>
      <c r="D20" s="43"/>
      <c r="E20" s="43" t="s">
        <v>25</v>
      </c>
      <c r="F20" s="45">
        <v>30000</v>
      </c>
      <c r="G20" s="43">
        <v>2023</v>
      </c>
      <c r="H20" s="43" t="s">
        <v>68</v>
      </c>
      <c r="I20" s="43"/>
    </row>
    <row r="21" spans="1:10" x14ac:dyDescent="0.25">
      <c r="A21" s="43" t="s">
        <v>0</v>
      </c>
      <c r="B21" s="43" t="s">
        <v>69</v>
      </c>
      <c r="C21" s="44" t="s">
        <v>70</v>
      </c>
      <c r="D21" s="43"/>
      <c r="E21" s="43" t="s">
        <v>26</v>
      </c>
      <c r="F21" s="45">
        <v>45000</v>
      </c>
      <c r="G21" s="43"/>
      <c r="H21" s="43"/>
      <c r="I21" s="45">
        <v>30000</v>
      </c>
      <c r="J21" t="s">
        <v>71</v>
      </c>
    </row>
    <row r="22" spans="1:10" x14ac:dyDescent="0.25">
      <c r="A22" s="43" t="s">
        <v>0</v>
      </c>
      <c r="B22" s="43" t="s">
        <v>38</v>
      </c>
      <c r="C22" s="44">
        <v>3107047985</v>
      </c>
      <c r="D22" s="43"/>
      <c r="E22" s="43" t="s">
        <v>72</v>
      </c>
      <c r="F22" s="43"/>
      <c r="G22" s="43"/>
      <c r="H22" s="43"/>
      <c r="I22" s="43"/>
    </row>
    <row r="23" spans="1:10" x14ac:dyDescent="0.25">
      <c r="A23" s="43" t="s">
        <v>0</v>
      </c>
      <c r="B23" s="43" t="s">
        <v>74</v>
      </c>
      <c r="C23" s="43">
        <v>3104875399</v>
      </c>
      <c r="D23" s="43"/>
      <c r="E23" s="43" t="s">
        <v>75</v>
      </c>
      <c r="F23" s="43"/>
      <c r="G23" s="43"/>
      <c r="H23" s="43"/>
      <c r="I23" s="43"/>
    </row>
    <row r="24" spans="1:10" x14ac:dyDescent="0.25">
      <c r="A24" s="43" t="s">
        <v>0</v>
      </c>
      <c r="B24" s="43" t="s">
        <v>77</v>
      </c>
      <c r="C24" s="44">
        <v>3104741695</v>
      </c>
      <c r="D24" s="43"/>
      <c r="E24" s="43" t="s">
        <v>76</v>
      </c>
      <c r="F24" s="43"/>
      <c r="G24" s="43"/>
      <c r="H24" s="43"/>
      <c r="I24" s="43"/>
    </row>
    <row r="25" spans="1:10" ht="30" x14ac:dyDescent="0.25">
      <c r="A25" s="46" t="s">
        <v>119</v>
      </c>
      <c r="B25" s="46" t="s">
        <v>120</v>
      </c>
      <c r="C25" s="47" t="s">
        <v>121</v>
      </c>
      <c r="D25" s="43"/>
      <c r="E25" s="48" t="s">
        <v>115</v>
      </c>
      <c r="F25" s="43"/>
      <c r="G25" s="43"/>
      <c r="H25" s="43"/>
      <c r="I25" s="43"/>
    </row>
    <row r="26" spans="1:10" x14ac:dyDescent="0.25">
      <c r="A26" s="48" t="s">
        <v>122</v>
      </c>
      <c r="B26" s="48" t="s">
        <v>123</v>
      </c>
      <c r="C26" s="47" t="s">
        <v>124</v>
      </c>
      <c r="D26" s="43"/>
      <c r="E26" s="48" t="s">
        <v>115</v>
      </c>
      <c r="F26" s="43"/>
      <c r="G26" s="43"/>
      <c r="H26" s="43"/>
      <c r="I26" s="43"/>
    </row>
    <row r="27" spans="1:10" x14ac:dyDescent="0.25">
      <c r="A27" s="48" t="s">
        <v>125</v>
      </c>
      <c r="B27" s="48" t="s">
        <v>126</v>
      </c>
      <c r="C27" s="49" t="s">
        <v>127</v>
      </c>
      <c r="D27" s="43"/>
      <c r="E27" s="48" t="s">
        <v>39</v>
      </c>
      <c r="F27" s="43"/>
      <c r="G27" s="43"/>
      <c r="H27" s="43"/>
      <c r="I27" s="43"/>
    </row>
    <row r="28" spans="1:10" ht="30" x14ac:dyDescent="0.25">
      <c r="A28" s="46" t="s">
        <v>128</v>
      </c>
      <c r="B28" s="46" t="s">
        <v>129</v>
      </c>
      <c r="C28" s="49" t="s">
        <v>130</v>
      </c>
      <c r="D28" s="43"/>
      <c r="E28" s="48" t="s">
        <v>39</v>
      </c>
      <c r="F28" s="43"/>
      <c r="G28" s="43"/>
      <c r="H28" s="43"/>
      <c r="I28" s="43"/>
    </row>
    <row r="29" spans="1:10" x14ac:dyDescent="0.25">
      <c r="A29" s="48" t="s">
        <v>131</v>
      </c>
      <c r="B29" s="48" t="s">
        <v>132</v>
      </c>
      <c r="C29" s="49">
        <v>3117410815</v>
      </c>
      <c r="D29" s="43"/>
      <c r="E29" s="48" t="s">
        <v>39</v>
      </c>
      <c r="F29" s="43"/>
      <c r="G29" s="43"/>
      <c r="H29" s="43"/>
      <c r="I29" s="43"/>
    </row>
    <row r="30" spans="1:10" ht="30" x14ac:dyDescent="0.25">
      <c r="A30" s="46" t="s">
        <v>133</v>
      </c>
      <c r="B30" s="48" t="s">
        <v>134</v>
      </c>
      <c r="C30" s="49" t="s">
        <v>135</v>
      </c>
      <c r="D30" s="43"/>
      <c r="E30" s="48" t="s">
        <v>116</v>
      </c>
      <c r="F30" s="43"/>
      <c r="G30" s="43"/>
      <c r="H30" s="43"/>
      <c r="I30" s="43"/>
    </row>
    <row r="31" spans="1:10" x14ac:dyDescent="0.25">
      <c r="A31" s="48" t="s">
        <v>136</v>
      </c>
      <c r="B31" s="48" t="s">
        <v>137</v>
      </c>
      <c r="C31" s="49" t="s">
        <v>138</v>
      </c>
      <c r="D31" s="43"/>
      <c r="E31" s="48" t="s">
        <v>116</v>
      </c>
      <c r="F31" s="43"/>
      <c r="G31" s="43"/>
      <c r="H31" s="43"/>
      <c r="I31" s="43"/>
    </row>
    <row r="32" spans="1:10" x14ac:dyDescent="0.25">
      <c r="A32" s="46" t="s">
        <v>139</v>
      </c>
      <c r="B32" s="46" t="s">
        <v>140</v>
      </c>
      <c r="C32" s="49" t="s">
        <v>141</v>
      </c>
      <c r="D32" s="43"/>
      <c r="E32" s="48" t="s">
        <v>117</v>
      </c>
      <c r="F32" s="43"/>
      <c r="G32" s="43"/>
      <c r="H32" s="43"/>
      <c r="I32" s="43"/>
    </row>
    <row r="33" spans="1:9" x14ac:dyDescent="0.25">
      <c r="A33" s="48" t="s">
        <v>142</v>
      </c>
      <c r="B33" s="48" t="s">
        <v>134</v>
      </c>
      <c r="C33" s="49" t="s">
        <v>135</v>
      </c>
      <c r="D33" s="43"/>
      <c r="E33" s="48" t="s">
        <v>117</v>
      </c>
      <c r="F33" s="43"/>
      <c r="G33" s="43"/>
      <c r="H33" s="43"/>
      <c r="I33" s="43"/>
    </row>
    <row r="34" spans="1:9" x14ac:dyDescent="0.25">
      <c r="A34" s="46" t="s">
        <v>143</v>
      </c>
      <c r="B34" s="46" t="s">
        <v>144</v>
      </c>
      <c r="C34" s="47" t="s">
        <v>145</v>
      </c>
      <c r="D34" s="43"/>
      <c r="E34" s="48" t="s">
        <v>112</v>
      </c>
      <c r="F34" s="43"/>
      <c r="G34" s="43"/>
      <c r="H34" s="43"/>
      <c r="I34" s="43"/>
    </row>
    <row r="35" spans="1:9" x14ac:dyDescent="0.25">
      <c r="A35" s="46" t="s">
        <v>146</v>
      </c>
      <c r="B35" s="46" t="s">
        <v>147</v>
      </c>
      <c r="C35" s="49">
        <v>3106220896</v>
      </c>
      <c r="D35" s="43"/>
      <c r="E35" s="48" t="s">
        <v>112</v>
      </c>
      <c r="F35" s="43"/>
      <c r="G35" s="43"/>
      <c r="H35" s="43"/>
      <c r="I35" s="43"/>
    </row>
    <row r="36" spans="1:9" x14ac:dyDescent="0.25">
      <c r="A36" s="48" t="s">
        <v>148</v>
      </c>
      <c r="B36" s="48" t="s">
        <v>149</v>
      </c>
      <c r="C36" s="49">
        <v>3117708859</v>
      </c>
      <c r="D36" s="43"/>
      <c r="E36" s="48" t="s">
        <v>40</v>
      </c>
      <c r="F36" s="43"/>
      <c r="G36" s="43"/>
      <c r="H36" s="43"/>
      <c r="I36" s="43"/>
    </row>
    <row r="37" spans="1:9" x14ac:dyDescent="0.25">
      <c r="A37" s="48" t="s">
        <v>150</v>
      </c>
      <c r="B37" s="48" t="s">
        <v>151</v>
      </c>
      <c r="C37" s="49">
        <v>3127446708</v>
      </c>
      <c r="D37" s="43"/>
      <c r="E37" s="48" t="s">
        <v>40</v>
      </c>
      <c r="F37" s="43"/>
      <c r="G37" s="43"/>
      <c r="H37" s="43"/>
      <c r="I37" s="43"/>
    </row>
    <row r="38" spans="1:9" x14ac:dyDescent="0.25">
      <c r="A38" s="48" t="s">
        <v>153</v>
      </c>
      <c r="B38" s="48" t="s">
        <v>154</v>
      </c>
      <c r="C38" s="49" t="s">
        <v>155</v>
      </c>
      <c r="D38" s="43"/>
      <c r="E38" s="48" t="s">
        <v>152</v>
      </c>
      <c r="F38" s="43"/>
      <c r="G38" s="43"/>
      <c r="H38" s="43"/>
      <c r="I38" s="43"/>
    </row>
    <row r="39" spans="1:9" x14ac:dyDescent="0.25">
      <c r="A39" s="48" t="s">
        <v>156</v>
      </c>
      <c r="B39" s="48" t="s">
        <v>157</v>
      </c>
      <c r="C39" s="49">
        <v>8632124</v>
      </c>
      <c r="D39" s="43"/>
      <c r="E39" s="48" t="s">
        <v>152</v>
      </c>
      <c r="F39" s="43"/>
      <c r="G39" s="43"/>
      <c r="H39" s="43"/>
      <c r="I39" s="43"/>
    </row>
    <row r="40" spans="1:9" x14ac:dyDescent="0.25">
      <c r="A40" s="48" t="s">
        <v>159</v>
      </c>
      <c r="B40" s="48" t="s">
        <v>160</v>
      </c>
      <c r="C40" s="49" t="s">
        <v>161</v>
      </c>
      <c r="D40" s="43"/>
      <c r="E40" s="48" t="s">
        <v>158</v>
      </c>
      <c r="F40" s="43"/>
      <c r="G40" s="43"/>
      <c r="H40" s="43"/>
      <c r="I40" s="43"/>
    </row>
    <row r="41" spans="1:9" x14ac:dyDescent="0.25">
      <c r="A41" s="48" t="s">
        <v>162</v>
      </c>
      <c r="B41" s="48" t="s">
        <v>163</v>
      </c>
      <c r="C41" s="49" t="s">
        <v>164</v>
      </c>
      <c r="D41" s="43"/>
      <c r="E41" s="48" t="s">
        <v>158</v>
      </c>
      <c r="F41" s="43"/>
      <c r="G41" s="43"/>
      <c r="H41" s="43"/>
      <c r="I41" s="43"/>
    </row>
    <row r="42" spans="1:9" x14ac:dyDescent="0.25">
      <c r="A42" s="48" t="s">
        <v>156</v>
      </c>
      <c r="B42" s="48" t="s">
        <v>166</v>
      </c>
      <c r="C42" s="49">
        <v>3117196209</v>
      </c>
      <c r="D42" s="43"/>
      <c r="E42" s="48" t="s">
        <v>165</v>
      </c>
      <c r="F42" s="43"/>
      <c r="G42" s="43"/>
      <c r="H42" s="43"/>
      <c r="I42" s="43"/>
    </row>
    <row r="43" spans="1:9" x14ac:dyDescent="0.25">
      <c r="A43" s="48" t="s">
        <v>167</v>
      </c>
      <c r="B43" s="48" t="s">
        <v>168</v>
      </c>
      <c r="C43" s="49">
        <v>3135222649</v>
      </c>
      <c r="D43" s="43"/>
      <c r="E43" s="48" t="s">
        <v>165</v>
      </c>
      <c r="F43" s="43"/>
      <c r="G43" s="43"/>
      <c r="H43" s="43"/>
      <c r="I43" s="43"/>
    </row>
    <row r="44" spans="1:9" x14ac:dyDescent="0.25">
      <c r="A44" s="48" t="s">
        <v>170</v>
      </c>
      <c r="B44" s="48" t="s">
        <v>171</v>
      </c>
      <c r="C44" s="49">
        <v>3116421073</v>
      </c>
      <c r="D44" s="43"/>
      <c r="E44" s="48" t="s">
        <v>169</v>
      </c>
      <c r="F44" s="43"/>
      <c r="G44" s="43"/>
      <c r="H44" s="43"/>
      <c r="I44" s="43"/>
    </row>
    <row r="45" spans="1:9" x14ac:dyDescent="0.25">
      <c r="A45" s="48" t="s">
        <v>172</v>
      </c>
      <c r="B45" s="48" t="s">
        <v>173</v>
      </c>
      <c r="C45" s="49">
        <v>3046065941</v>
      </c>
      <c r="D45" s="43"/>
      <c r="E45" s="48" t="s">
        <v>169</v>
      </c>
      <c r="F45" s="43"/>
      <c r="G45" s="43"/>
      <c r="H45" s="43"/>
      <c r="I45" s="43"/>
    </row>
    <row r="46" spans="1:9" x14ac:dyDescent="0.25">
      <c r="A46" s="48" t="s">
        <v>175</v>
      </c>
      <c r="B46" s="48" t="s">
        <v>176</v>
      </c>
      <c r="C46" s="49">
        <v>3206574200</v>
      </c>
      <c r="D46" s="43"/>
      <c r="E46" s="48" t="s">
        <v>174</v>
      </c>
      <c r="F46" s="43"/>
      <c r="G46" s="43"/>
      <c r="H46" s="43"/>
      <c r="I46" s="43"/>
    </row>
    <row r="47" spans="1:9" x14ac:dyDescent="0.25">
      <c r="A47" s="48" t="s">
        <v>177</v>
      </c>
      <c r="B47" s="48" t="s">
        <v>178</v>
      </c>
      <c r="C47" s="49">
        <v>3104081000</v>
      </c>
      <c r="D47" s="43"/>
      <c r="E47" s="48" t="s">
        <v>174</v>
      </c>
      <c r="F47" s="43"/>
      <c r="G47" s="43"/>
      <c r="H47" s="43"/>
      <c r="I47" s="43"/>
    </row>
    <row r="48" spans="1:9" x14ac:dyDescent="0.25">
      <c r="A48" s="48" t="s">
        <v>180</v>
      </c>
      <c r="B48" s="48" t="s">
        <v>181</v>
      </c>
      <c r="C48" s="49">
        <v>3104480113</v>
      </c>
      <c r="D48" s="43"/>
      <c r="E48" s="48" t="s">
        <v>179</v>
      </c>
      <c r="F48" s="43"/>
      <c r="G48" s="43"/>
      <c r="H48" s="43"/>
      <c r="I48" s="43"/>
    </row>
    <row r="49" spans="1:9" x14ac:dyDescent="0.25">
      <c r="A49" s="48" t="s">
        <v>182</v>
      </c>
      <c r="B49" s="48" t="s">
        <v>183</v>
      </c>
      <c r="C49" s="49">
        <v>3016055556</v>
      </c>
      <c r="D49" s="43"/>
      <c r="E49" s="48" t="s">
        <v>179</v>
      </c>
      <c r="F49" s="43"/>
      <c r="G49" s="43"/>
      <c r="H49" s="43"/>
      <c r="I49" s="43"/>
    </row>
    <row r="50" spans="1:9" x14ac:dyDescent="0.25">
      <c r="A50" s="48" t="s">
        <v>185</v>
      </c>
      <c r="B50" s="48" t="s">
        <v>186</v>
      </c>
      <c r="C50" s="49">
        <v>3104185597</v>
      </c>
      <c r="D50" s="43"/>
      <c r="E50" s="48" t="s">
        <v>184</v>
      </c>
      <c r="F50" s="43"/>
      <c r="G50" s="43"/>
      <c r="H50" s="43"/>
      <c r="I50" s="43"/>
    </row>
    <row r="51" spans="1:9" x14ac:dyDescent="0.25">
      <c r="A51" s="48" t="s">
        <v>182</v>
      </c>
      <c r="B51" s="48" t="s">
        <v>188</v>
      </c>
      <c r="C51" s="49">
        <v>3044560547</v>
      </c>
      <c r="D51" s="43"/>
      <c r="E51" s="48" t="s">
        <v>187</v>
      </c>
      <c r="F51" s="43"/>
      <c r="G51" s="43"/>
      <c r="H51" s="43"/>
      <c r="I51" s="43"/>
    </row>
    <row r="52" spans="1:9" x14ac:dyDescent="0.25">
      <c r="A52" s="48" t="s">
        <v>180</v>
      </c>
      <c r="B52" s="48" t="s">
        <v>189</v>
      </c>
      <c r="C52" s="49">
        <v>3044903686</v>
      </c>
      <c r="D52" s="43"/>
      <c r="E52" s="48" t="s">
        <v>187</v>
      </c>
      <c r="F52" s="43"/>
      <c r="G52" s="43"/>
      <c r="H52" s="43"/>
      <c r="I52" s="43"/>
    </row>
    <row r="53" spans="1:9" x14ac:dyDescent="0.25">
      <c r="A53" s="48" t="s">
        <v>190</v>
      </c>
      <c r="B53" s="48" t="s">
        <v>191</v>
      </c>
      <c r="C53" s="49" t="s">
        <v>192</v>
      </c>
      <c r="D53" s="43"/>
      <c r="E53" s="48" t="s">
        <v>56</v>
      </c>
      <c r="F53" s="43"/>
      <c r="G53" s="43"/>
      <c r="H53" s="43"/>
      <c r="I53" s="43"/>
    </row>
    <row r="54" spans="1:9" x14ac:dyDescent="0.25">
      <c r="A54" s="48" t="s">
        <v>193</v>
      </c>
      <c r="B54" s="48" t="s">
        <v>194</v>
      </c>
      <c r="C54" s="49">
        <v>3116326998</v>
      </c>
      <c r="D54" s="43"/>
      <c r="E54" s="48" t="s">
        <v>114</v>
      </c>
      <c r="F54" s="43"/>
      <c r="G54" s="43"/>
      <c r="H54" s="43"/>
      <c r="I54" s="43"/>
    </row>
    <row r="55" spans="1:9" x14ac:dyDescent="0.25">
      <c r="A55" s="48" t="s">
        <v>195</v>
      </c>
      <c r="B55" s="48" t="s">
        <v>196</v>
      </c>
      <c r="C55" s="49">
        <v>3147705692</v>
      </c>
      <c r="D55" s="43"/>
      <c r="E55" s="48" t="s">
        <v>114</v>
      </c>
      <c r="F55" s="43"/>
      <c r="G55" s="43"/>
      <c r="H55" s="43"/>
      <c r="I55" s="43"/>
    </row>
    <row r="56" spans="1:9" x14ac:dyDescent="0.25">
      <c r="A56" s="48" t="s">
        <v>197</v>
      </c>
      <c r="B56" s="48" t="s">
        <v>198</v>
      </c>
      <c r="C56" s="49">
        <v>3219279030</v>
      </c>
      <c r="D56" s="43"/>
      <c r="E56" s="48" t="s">
        <v>118</v>
      </c>
      <c r="F56" s="43"/>
      <c r="G56" s="43"/>
      <c r="H56" s="43"/>
      <c r="I56" s="43"/>
    </row>
    <row r="57" spans="1:9" x14ac:dyDescent="0.25">
      <c r="A57" s="48" t="s">
        <v>199</v>
      </c>
      <c r="B57" s="48" t="s">
        <v>200</v>
      </c>
      <c r="C57" s="49">
        <v>3046815506</v>
      </c>
      <c r="D57" s="43"/>
      <c r="E57" s="48" t="s">
        <v>114</v>
      </c>
      <c r="F57" s="43"/>
      <c r="G57" s="43"/>
      <c r="H57" s="43"/>
      <c r="I57" s="43"/>
    </row>
    <row r="58" spans="1:9" x14ac:dyDescent="0.25">
      <c r="A58" s="48"/>
      <c r="B58" s="48"/>
      <c r="C58" s="49"/>
      <c r="D58" s="43"/>
      <c r="E58" s="48" t="s">
        <v>72</v>
      </c>
      <c r="F58" s="43"/>
      <c r="G58" s="43"/>
      <c r="H58" s="43"/>
      <c r="I58" s="43"/>
    </row>
    <row r="59" spans="1:9" x14ac:dyDescent="0.25">
      <c r="A59" s="48" t="s">
        <v>201</v>
      </c>
      <c r="B59" s="48" t="s">
        <v>202</v>
      </c>
      <c r="C59" s="49" t="s">
        <v>203</v>
      </c>
      <c r="D59" s="43"/>
      <c r="E59" s="48" t="s">
        <v>113</v>
      </c>
      <c r="F59" s="43"/>
      <c r="G59" s="43"/>
      <c r="H59" s="43"/>
      <c r="I59" s="43"/>
    </row>
  </sheetData>
  <hyperlinks>
    <hyperlink ref="D9" r:id="rId1" xr:uid="{65B92E3D-BBB8-4252-900D-C4A7640DD796}"/>
    <hyperlink ref="D8" r:id="rId2" xr:uid="{8B64BFB4-89B6-4149-B604-60425E351D93}"/>
    <hyperlink ref="D6" r:id="rId3" xr:uid="{A4DA5A3A-3E36-4AD7-9CA0-8CF6009FE935}"/>
    <hyperlink ref="D4" r:id="rId4" xr:uid="{CB96284C-CCCB-4A45-A920-C152F22DC9DE}"/>
    <hyperlink ref="D3" r:id="rId5" xr:uid="{B23B804D-931C-4FFF-BE54-2981F36964F4}"/>
    <hyperlink ref="D5" r:id="rId6" xr:uid="{F02902B8-F65E-4355-BEE3-7B082E561D89}"/>
    <hyperlink ref="D12" r:id="rId7" xr:uid="{80942AE7-19D5-4D91-B30B-44B0B4717D8B}"/>
    <hyperlink ref="D10" r:id="rId8" xr:uid="{60E8DFA0-FEA4-4879-AC6C-F8070BE2885B}"/>
    <hyperlink ref="D11" r:id="rId9" xr:uid="{21D565AF-5379-4C7F-92D8-B36FB507C39B}"/>
    <hyperlink ref="B56" r:id="rId10" xr:uid="{00000000-0004-0000-0000-000000000000}"/>
  </hyperlinks>
  <pageMargins left="0.7" right="0.7" top="0.75" bottom="0.75" header="0.3" footer="0.3"/>
  <pageSetup paperSize="9" orientation="portrait" horizontalDpi="360" verticalDpi="360"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18</vt:i4>
      </vt:variant>
    </vt:vector>
  </HeadingPairs>
  <TitlesOfParts>
    <vt:vector size="18" baseType="lpstr">
      <vt:lpstr>PROGRAMAS</vt:lpstr>
      <vt:lpstr>Información importante</vt:lpstr>
      <vt:lpstr>Acciones de comunicaciones</vt:lpstr>
      <vt:lpstr>PRESUPUESTO</vt:lpstr>
      <vt:lpstr>CHECK LIST COMUNICACIONES</vt:lpstr>
      <vt:lpstr>CRECER ES P</vt:lpstr>
      <vt:lpstr>EMPRENDELO</vt:lpstr>
      <vt:lpstr>EMEGA</vt:lpstr>
      <vt:lpstr>COMERCIO ACTIVO</vt:lpstr>
      <vt:lpstr>EMPRENDE TU FUTURO</vt:lpstr>
      <vt:lpstr>TRANSFORMAT</vt:lpstr>
      <vt:lpstr>ALISTATE</vt:lpstr>
      <vt:lpstr>MUJER ACTIVA</vt:lpstr>
      <vt:lpstr>ENTORNO JOVEN</vt:lpstr>
      <vt:lpstr>TRANSFORMACIÓN DIGITAL</vt:lpstr>
      <vt:lpstr>FortaleSER</vt:lpstr>
      <vt:lpstr>JORNADA DE RENOVACIÓN</vt:lpstr>
      <vt:lpstr>CONTACTOS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Trujillo Sanchez</dc:creator>
  <cp:lastModifiedBy>PCC</cp:lastModifiedBy>
  <dcterms:created xsi:type="dcterms:W3CDTF">2022-07-29T20:18:55Z</dcterms:created>
  <dcterms:modified xsi:type="dcterms:W3CDTF">2023-08-24T22:23:57Z</dcterms:modified>
</cp:coreProperties>
</file>